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svr12\users\bhall\My Documents\DeskTop DOCUMENTS\WP\BudgetFinance\"/>
    </mc:Choice>
  </mc:AlternateContent>
  <xr:revisionPtr revIDLastSave="0" documentId="8_{B63FC4ED-0FE5-4332-8EAD-4FC58E8B4E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11" i="1"/>
  <c r="F22" i="1"/>
  <c r="H109" i="1"/>
  <c r="G109" i="1"/>
  <c r="B81" i="1" l="1"/>
  <c r="C109" i="1"/>
  <c r="B109" i="1"/>
  <c r="E109" i="1"/>
  <c r="D109" i="1" l="1"/>
  <c r="F109" i="1"/>
  <c r="E63" i="1"/>
  <c r="E62" i="1" l="1"/>
  <c r="B76" i="1" l="1"/>
  <c r="E73" i="1" l="1"/>
  <c r="B50" i="1"/>
  <c r="B3" i="1"/>
  <c r="D49" i="1" l="1"/>
  <c r="C49" i="1"/>
  <c r="A49" i="1"/>
  <c r="A48" i="1"/>
  <c r="B67" i="1" l="1"/>
  <c r="F24" i="1" l="1"/>
  <c r="E74" i="1"/>
  <c r="B70" i="1"/>
  <c r="E70" i="1" s="1"/>
  <c r="D58" i="1"/>
  <c r="D68" i="1"/>
  <c r="B68" i="1"/>
  <c r="B58" i="1"/>
  <c r="B60" i="1" s="1"/>
  <c r="E75" i="1"/>
  <c r="E72" i="1"/>
  <c r="E71" i="1"/>
  <c r="E69" i="1"/>
  <c r="E67" i="1"/>
  <c r="E66" i="1"/>
  <c r="E65" i="1"/>
  <c r="E64" i="1"/>
  <c r="E61" i="1"/>
  <c r="E59" i="1"/>
  <c r="E57" i="1"/>
  <c r="E55" i="1"/>
  <c r="E54" i="1"/>
  <c r="F31" i="1"/>
  <c r="F29" i="1"/>
  <c r="C45" i="1"/>
  <c r="F23" i="1"/>
  <c r="F27" i="1"/>
  <c r="F28" i="1"/>
  <c r="F30" i="1"/>
  <c r="F32" i="1"/>
  <c r="E68" i="1" l="1"/>
  <c r="C13" i="1"/>
  <c r="C14" i="1" s="1"/>
  <c r="C60" i="1"/>
  <c r="C77" i="1" s="1"/>
  <c r="E56" i="1"/>
  <c r="D60" i="1"/>
  <c r="D77" i="1" s="1"/>
  <c r="E58" i="1"/>
  <c r="B45" i="1"/>
  <c r="F26" i="1"/>
  <c r="F45" i="1" s="1"/>
  <c r="I25" i="1" s="1"/>
  <c r="E60" i="1" l="1"/>
  <c r="C17" i="1"/>
  <c r="G45" i="1" l="1"/>
  <c r="B77" i="1"/>
  <c r="E76" i="1"/>
  <c r="E77" i="1" s="1"/>
  <c r="C16" i="1" s="1"/>
  <c r="J25" i="1" l="1"/>
  <c r="K25" i="1" s="1"/>
  <c r="I29" i="1"/>
  <c r="I30" i="1"/>
  <c r="J22" i="1"/>
  <c r="I31" i="1"/>
  <c r="I28" i="1"/>
  <c r="J28" i="1"/>
  <c r="I27" i="1"/>
  <c r="J30" i="1"/>
  <c r="J27" i="1"/>
  <c r="I26" i="1"/>
  <c r="J32" i="1"/>
  <c r="I22" i="1"/>
  <c r="J26" i="1"/>
  <c r="J23" i="1"/>
  <c r="I23" i="1"/>
  <c r="I24" i="1"/>
  <c r="J29" i="1"/>
  <c r="I32" i="1"/>
  <c r="J24" i="1"/>
  <c r="J31" i="1"/>
  <c r="K23" i="1" l="1"/>
  <c r="K27" i="1"/>
  <c r="K32" i="1"/>
  <c r="K29" i="1"/>
  <c r="K28" i="1"/>
  <c r="K22" i="1"/>
  <c r="K26" i="1"/>
  <c r="I45" i="1"/>
  <c r="J45" i="1"/>
  <c r="K30" i="1"/>
  <c r="K24" i="1"/>
  <c r="K31" i="1"/>
  <c r="K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NMPlanning</author>
    <author>Robert Hall</author>
  </authors>
  <commentList>
    <comment ref="H84" authorId="0" shapeId="0" xr:uid="{D72315DF-AF0B-4E3F-9FF0-4F7F3E82E625}">
      <text>
        <r>
          <rPr>
            <b/>
            <sz val="9"/>
            <color indexed="81"/>
            <rFont val="Tahoma"/>
            <charset val="1"/>
          </rPr>
          <t>NMPlanning:</t>
        </r>
        <r>
          <rPr>
            <sz val="9"/>
            <color indexed="81"/>
            <rFont val="Tahoma"/>
            <charset val="1"/>
          </rPr>
          <t xml:space="preserve">
Includes $3400 from GREENWOOD withdrawal</t>
        </r>
      </text>
    </comment>
    <comment ref="C86" authorId="0" shapeId="0" xr:uid="{22384E4D-10EF-4488-AF92-9F4069CA76E1}">
      <text>
        <r>
          <rPr>
            <b/>
            <sz val="9"/>
            <color indexed="81"/>
            <rFont val="Tahoma"/>
            <family val="2"/>
          </rPr>
          <t>NMPlanning:</t>
        </r>
        <r>
          <rPr>
            <sz val="9"/>
            <color indexed="81"/>
            <rFont val="Tahoma"/>
            <family val="2"/>
          </rPr>
          <t xml:space="preserve">
Combined all meetings into single line item including ZBA</t>
        </r>
      </text>
    </comment>
    <comment ref="G86" authorId="0" shapeId="0" xr:uid="{F2DBEA6D-1AB6-41E0-A784-B6AA4BBED9BE}">
      <text>
        <r>
          <rPr>
            <b/>
            <sz val="9"/>
            <color indexed="81"/>
            <rFont val="Tahoma"/>
            <charset val="1"/>
          </rPr>
          <t>NMPlanning:</t>
        </r>
        <r>
          <rPr>
            <sz val="9"/>
            <color indexed="81"/>
            <rFont val="Tahoma"/>
            <charset val="1"/>
          </rPr>
          <t xml:space="preserve">
Permits 14 meetings at 100% attendance</t>
        </r>
      </text>
    </comment>
    <comment ref="I86" authorId="1" shapeId="0" xr:uid="{6A49CE73-8CDD-4902-8C88-3B72E24099A2}">
      <text>
        <r>
          <rPr>
            <b/>
            <sz val="9"/>
            <color indexed="81"/>
            <rFont val="Tahoma"/>
            <charset val="1"/>
          </rPr>
          <t>Robert Hall:</t>
        </r>
        <r>
          <rPr>
            <sz val="9"/>
            <color indexed="81"/>
            <rFont val="Tahoma"/>
            <charset val="1"/>
          </rPr>
          <t xml:space="preserve">
proposed increase from $30 to $40 per meeting</t>
        </r>
      </text>
    </comment>
    <comment ref="G88" authorId="0" shapeId="0" xr:uid="{70907539-631B-4CC8-A85B-862C477EAE19}">
      <text>
        <r>
          <rPr>
            <b/>
            <sz val="9"/>
            <color indexed="81"/>
            <rFont val="Tahoma"/>
            <charset val="1"/>
          </rPr>
          <t>NMPlanning:</t>
        </r>
        <r>
          <rPr>
            <sz val="9"/>
            <color indexed="81"/>
            <rFont val="Tahoma"/>
            <charset val="1"/>
          </rPr>
          <t xml:space="preserve">
One-time increase  - possible laptop computer replacement - use with line 801.0</t>
        </r>
      </text>
    </comment>
    <comment ref="C91" authorId="0" shapeId="0" xr:uid="{388FF0D8-8D56-4EFE-B3F9-047E8D9FBE2A}">
      <text>
        <r>
          <rPr>
            <b/>
            <sz val="9"/>
            <color indexed="81"/>
            <rFont val="Tahoma"/>
            <family val="2"/>
          </rPr>
          <t>NMPlanning:</t>
        </r>
        <r>
          <rPr>
            <sz val="9"/>
            <color indexed="81"/>
            <rFont val="Tahoma"/>
            <family val="2"/>
          </rPr>
          <t xml:space="preserve">
Discovered how much an AUDIT really costs</t>
        </r>
      </text>
    </comment>
    <comment ref="C92" authorId="0" shapeId="0" xr:uid="{ECB44AB3-1A24-4B56-BC84-85035A03C4A9}">
      <text>
        <r>
          <rPr>
            <b/>
            <sz val="9"/>
            <color indexed="81"/>
            <rFont val="Tahoma"/>
            <family val="2"/>
          </rPr>
          <t>NMPlanning:</t>
        </r>
        <r>
          <rPr>
            <sz val="9"/>
            <color indexed="81"/>
            <rFont val="Tahoma"/>
            <family val="2"/>
          </rPr>
          <t xml:space="preserve">
Added additional hours for ZA</t>
        </r>
      </text>
    </comment>
    <comment ref="D92" authorId="0" shapeId="0" xr:uid="{B2ECD249-4E91-45C3-A378-55B5EF69A0EA}">
      <text>
        <r>
          <rPr>
            <b/>
            <sz val="9"/>
            <color indexed="81"/>
            <rFont val="Tahoma"/>
            <family val="2"/>
          </rPr>
          <t>NMPlanning:</t>
        </r>
        <r>
          <rPr>
            <sz val="9"/>
            <color indexed="81"/>
            <rFont val="Tahoma"/>
            <family val="2"/>
          </rPr>
          <t xml:space="preserve">
Allowed an  additional 8 hours weekly to scheduled office hours</t>
        </r>
      </text>
    </comment>
    <comment ref="G93" authorId="0" shapeId="0" xr:uid="{43163163-56B9-43EE-ABAF-6139E611DDE1}">
      <text>
        <r>
          <rPr>
            <b/>
            <sz val="9"/>
            <color indexed="81"/>
            <rFont val="Tahoma"/>
            <charset val="1"/>
          </rPr>
          <t>NMPlanning:</t>
        </r>
        <r>
          <rPr>
            <sz val="9"/>
            <color indexed="81"/>
            <rFont val="Tahoma"/>
            <charset val="1"/>
          </rPr>
          <t xml:space="preserve">
Propose increase to $65.00/meeting x 15 meetings - includes possible ZBA meetings</t>
        </r>
      </text>
    </comment>
    <comment ref="I93" authorId="1" shapeId="0" xr:uid="{B5C8EE9A-D69B-46A7-B90D-6EA109C77779}">
      <text>
        <r>
          <rPr>
            <b/>
            <sz val="9"/>
            <color indexed="81"/>
            <rFont val="Tahoma"/>
            <charset val="1"/>
          </rPr>
          <t>Robert Hall:</t>
        </r>
        <r>
          <rPr>
            <sz val="9"/>
            <color indexed="81"/>
            <rFont val="Tahoma"/>
            <charset val="1"/>
          </rPr>
          <t xml:space="preserve">
Increase to $75 per meeting</t>
        </r>
      </text>
    </comment>
    <comment ref="G94" authorId="0" shapeId="0" xr:uid="{B6AB96E8-5762-4DE3-A8AF-21A15193E0A9}">
      <text>
        <r>
          <rPr>
            <b/>
            <sz val="9"/>
            <color indexed="81"/>
            <rFont val="Tahoma"/>
            <charset val="1"/>
          </rPr>
          <t>NMPlanning:</t>
        </r>
        <r>
          <rPr>
            <sz val="9"/>
            <color indexed="81"/>
            <rFont val="Tahoma"/>
            <charset val="1"/>
          </rPr>
          <t xml:space="preserve">
One-time increase / computer maintenance - office software purchase - $375.00 commited to IT support</t>
        </r>
      </text>
    </comment>
    <comment ref="D96" authorId="0" shapeId="0" xr:uid="{C037128A-F25F-4872-84F2-5751CB8F93DE}">
      <text>
        <r>
          <rPr>
            <b/>
            <sz val="9"/>
            <color indexed="81"/>
            <rFont val="Tahoma"/>
            <family val="2"/>
          </rPr>
          <t>NMPlanning:</t>
        </r>
        <r>
          <rPr>
            <sz val="9"/>
            <color indexed="81"/>
            <rFont val="Tahoma"/>
            <family val="2"/>
          </rPr>
          <t xml:space="preserve">
Master Plan / Community Outreach and Visioning … carried remaining balance forward to 2020-2021 via resolution.</t>
        </r>
      </text>
    </comment>
    <comment ref="E96" authorId="0" shapeId="0" xr:uid="{456BEF15-0177-45E9-84CB-B4E25B72335F}">
      <text>
        <r>
          <rPr>
            <b/>
            <sz val="9"/>
            <color indexed="81"/>
            <rFont val="Tahoma"/>
            <charset val="1"/>
          </rPr>
          <t>NMPlanning:</t>
        </r>
        <r>
          <rPr>
            <sz val="9"/>
            <color indexed="81"/>
            <rFont val="Tahoma"/>
            <charset val="1"/>
          </rPr>
          <t xml:space="preserve">
Carried forward monies from 2019/2020 to supplement this amount - COVID19 - master Plan work
</t>
        </r>
      </text>
    </comment>
    <comment ref="A97" authorId="0" shapeId="0" xr:uid="{E7235D05-6156-4D86-9F5B-C172A428DF33}">
      <text>
        <r>
          <rPr>
            <b/>
            <sz val="9"/>
            <color indexed="81"/>
            <rFont val="Tahoma"/>
            <family val="2"/>
          </rPr>
          <t>NMPlanning:</t>
        </r>
        <r>
          <rPr>
            <sz val="9"/>
            <color indexed="81"/>
            <rFont val="Tahoma"/>
            <family val="2"/>
          </rPr>
          <t xml:space="preserve">
Line 827.01 assigned to Asst. ZA and 827.02 assigned to Recording Secretary</t>
        </r>
      </text>
    </comment>
    <comment ref="C98" authorId="0" shapeId="0" xr:uid="{FB24B344-0BFF-46A8-B9D1-6DC4B4A30AE0}">
      <text>
        <r>
          <rPr>
            <b/>
            <sz val="9"/>
            <color indexed="81"/>
            <rFont val="Tahoma"/>
            <family val="2"/>
          </rPr>
          <t>NMPlanning:</t>
        </r>
        <r>
          <rPr>
            <sz val="9"/>
            <color indexed="81"/>
            <rFont val="Tahoma"/>
            <family val="2"/>
          </rPr>
          <t xml:space="preserve">
Consolidate all mileage into one line item</t>
        </r>
      </text>
    </comment>
    <comment ref="D103" authorId="0" shapeId="0" xr:uid="{35317611-059F-412C-A1E6-11B693D54128}">
      <text>
        <r>
          <rPr>
            <b/>
            <sz val="9"/>
            <color indexed="81"/>
            <rFont val="Tahoma"/>
            <family val="2"/>
          </rPr>
          <t>NMPlanning:</t>
        </r>
        <r>
          <rPr>
            <sz val="9"/>
            <color indexed="81"/>
            <rFont val="Tahoma"/>
            <family val="2"/>
          </rPr>
          <t xml:space="preserve">
Anticipated MP and legal notices for ordinance amendments.</t>
        </r>
      </text>
    </comment>
    <comment ref="G104" authorId="0" shapeId="0" xr:uid="{6A247BEE-0F63-4DDE-8253-CC0113CEE893}">
      <text>
        <r>
          <rPr>
            <b/>
            <sz val="9"/>
            <color indexed="81"/>
            <rFont val="Tahoma"/>
            <charset val="1"/>
          </rPr>
          <t>NMPlanning:</t>
        </r>
        <r>
          <rPr>
            <sz val="9"/>
            <color indexed="81"/>
            <rFont val="Tahoma"/>
            <charset val="1"/>
          </rPr>
          <t xml:space="preserve">
Jan'21-Jan'22
$2941.00</t>
        </r>
      </text>
    </comment>
    <comment ref="I104" authorId="1" shapeId="0" xr:uid="{8898C035-D81B-4DDF-80BE-67D32437DFB2}">
      <text>
        <r>
          <rPr>
            <b/>
            <sz val="9"/>
            <color indexed="81"/>
            <rFont val="Tahoma"/>
            <charset val="1"/>
          </rPr>
          <t>Robert Hall:</t>
        </r>
        <r>
          <rPr>
            <sz val="9"/>
            <color indexed="81"/>
            <rFont val="Tahoma"/>
            <charset val="1"/>
          </rPr>
          <t xml:space="preserve">
Adjusted to reflect this years actual cost</t>
        </r>
      </text>
    </comment>
    <comment ref="D105" authorId="0" shapeId="0" xr:uid="{CFA556CB-FA99-4E07-B2D5-A936169E0DFB}">
      <text>
        <r>
          <rPr>
            <b/>
            <sz val="9"/>
            <color indexed="81"/>
            <rFont val="Tahoma"/>
            <family val="2"/>
          </rPr>
          <t>NMPlanning:</t>
        </r>
        <r>
          <rPr>
            <sz val="9"/>
            <color indexed="81"/>
            <rFont val="Tahoma"/>
            <family val="2"/>
          </rPr>
          <t xml:space="preserve">
Rent increase to $200/month</t>
        </r>
      </text>
    </comment>
    <comment ref="I106" authorId="1" shapeId="0" xr:uid="{455EC951-0868-45D8-B42F-77C8F53C6AB0}">
      <text>
        <r>
          <rPr>
            <b/>
            <sz val="9"/>
            <color indexed="81"/>
            <rFont val="Tahoma"/>
            <charset val="1"/>
          </rPr>
          <t>Robert Hall:</t>
        </r>
        <r>
          <rPr>
            <sz val="9"/>
            <color indexed="81"/>
            <rFont val="Tahoma"/>
            <charset val="1"/>
          </rPr>
          <t xml:space="preserve">
P&amp;Z NEWS no longer being published</t>
        </r>
      </text>
    </comment>
    <comment ref="D107" authorId="0" shapeId="0" xr:uid="{C3047EA7-C55E-4B19-B6C1-D8CB599416F1}">
      <text>
        <r>
          <rPr>
            <b/>
            <sz val="9"/>
            <color indexed="81"/>
            <rFont val="Tahoma"/>
            <family val="2"/>
          </rPr>
          <t>NMPlanning:</t>
        </r>
        <r>
          <rPr>
            <sz val="9"/>
            <color indexed="81"/>
            <rFont val="Tahoma"/>
            <family val="2"/>
          </rPr>
          <t xml:space="preserve">
Recognized need for mandatory training for staff, WJPC, and ZBA membership</t>
        </r>
      </text>
    </comment>
    <comment ref="G107" authorId="0" shapeId="0" xr:uid="{0B29E2C9-C93F-46C7-93DA-4C4FCDF05B8E}">
      <text>
        <r>
          <rPr>
            <b/>
            <sz val="9"/>
            <color indexed="81"/>
            <rFont val="Tahoma"/>
            <charset val="1"/>
          </rPr>
          <t>NMPlanning:</t>
        </r>
        <r>
          <rPr>
            <sz val="9"/>
            <color indexed="81"/>
            <rFont val="Tahoma"/>
            <charset val="1"/>
          </rPr>
          <t xml:space="preserve">
Proposal to bring in-house / remote training (as required) to ALL PC members per bylaws - also will request grant from Par-Plan in Oct-Nov of 2021 (up to $1200 match)*</t>
        </r>
      </text>
    </comment>
    <comment ref="G108" authorId="0" shapeId="0" xr:uid="{898B2F2A-A9FA-4917-81C8-3825D261D334}">
      <text>
        <r>
          <rPr>
            <b/>
            <sz val="9"/>
            <color indexed="81"/>
            <rFont val="Tahoma"/>
            <family val="2"/>
          </rPr>
          <t>NMPlanning:</t>
        </r>
        <r>
          <rPr>
            <sz val="9"/>
            <color indexed="81"/>
            <rFont val="Tahoma"/>
            <family val="2"/>
          </rPr>
          <t xml:space="preserve">
This amount is NOT included in the TOTAL - this is in reserves per Ord. and Agmt: </t>
        </r>
        <r>
          <rPr>
            <b/>
            <sz val="9"/>
            <color indexed="81"/>
            <rFont val="Tahoma"/>
            <family val="2"/>
          </rPr>
          <t>Section 9.g.2.(a) and (b)</t>
        </r>
      </text>
    </comment>
  </commentList>
</comments>
</file>

<file path=xl/sharedStrings.xml><?xml version="1.0" encoding="utf-8"?>
<sst xmlns="http://schemas.openxmlformats.org/spreadsheetml/2006/main" count="146" uniqueCount="122">
  <si>
    <t>JOINT WEXFORD PLANNING COMMISSION</t>
  </si>
  <si>
    <t>BUDGET "WHAT IF" SENARIOS</t>
  </si>
  <si>
    <t>Muncipality</t>
  </si>
  <si>
    <t>Cherry Grove</t>
  </si>
  <si>
    <t>Selma</t>
  </si>
  <si>
    <t>Antioch</t>
  </si>
  <si>
    <t>Liberty</t>
  </si>
  <si>
    <t>Greenwood</t>
  </si>
  <si>
    <t>Hanover</t>
  </si>
  <si>
    <t>Wexford</t>
  </si>
  <si>
    <t>Springville</t>
  </si>
  <si>
    <t>40% proport-ionate Taxable Value (TV)</t>
  </si>
  <si>
    <t>40% proport-ionate number of parcels</t>
  </si>
  <si>
    <t>Colfax</t>
  </si>
  <si>
    <t>(South Branch not participating)</t>
  </si>
  <si>
    <t xml:space="preserve">Slagle </t>
  </si>
  <si>
    <t>Fiscal Year July 1 to June 31 of the following year</t>
  </si>
  <si>
    <t xml:space="preserve">Year: </t>
  </si>
  <si>
    <t>2016-2017</t>
  </si>
  <si>
    <t xml:space="preserve">     Percent for legal fund:</t>
  </si>
  <si>
    <t xml:space="preserve">     Percent for fund balance:</t>
  </si>
  <si>
    <t>Amount transferred to Joint Planning Operating Fund</t>
  </si>
  <si>
    <t>Total buget for fiscal year</t>
  </si>
  <si>
    <t xml:space="preserve">   Minus amount transferred from Enterprise fund</t>
  </si>
  <si>
    <t>Harrietta (within Slagle)</t>
  </si>
  <si>
    <t>Harrietta (within Boon)</t>
  </si>
  <si>
    <t>Mesick (within Springville)</t>
  </si>
  <si>
    <t>Mesick (within Antioch)</t>
  </si>
  <si>
    <t>Buckley (within Hanover)</t>
  </si>
  <si>
    <t>Cadillac City</t>
  </si>
  <si>
    <t>Manton City</t>
  </si>
  <si>
    <t>Boon</t>
  </si>
  <si>
    <t>South Branch</t>
  </si>
  <si>
    <t>Enter Data from Wexford Equalization Depatment: Taxable Value (TV)</t>
  </si>
  <si>
    <t>Enter Data from Wexford Equalization Depatment: 2016 Number of parcels</t>
  </si>
  <si>
    <t>Cedar Creek</t>
  </si>
  <si>
    <t>Clam Lake</t>
  </si>
  <si>
    <t>Haring Charter</t>
  </si>
  <si>
    <t>Henderson</t>
  </si>
  <si>
    <t>SUM:</t>
  </si>
  <si>
    <t>REVENUES</t>
  </si>
  <si>
    <t>EXPENSES</t>
  </si>
  <si>
    <t>Budget Line</t>
  </si>
  <si>
    <t>Total</t>
  </si>
  <si>
    <t>703 Salary/Wages: Planner</t>
  </si>
  <si>
    <t>703 Salary/Wages: zoning adm.</t>
  </si>
  <si>
    <t>703.1 Recording Secretary</t>
  </si>
  <si>
    <t>703.2. Other</t>
  </si>
  <si>
    <t>705. Per Diem for regular meetings</t>
  </si>
  <si>
    <t>705.1 Per Diem for special meetings</t>
  </si>
  <si>
    <t>715 Joint Plan share of social security 7.5%</t>
  </si>
  <si>
    <t>726 Office supplies and postage</t>
  </si>
  <si>
    <t>803 Consultant/Contract: office</t>
  </si>
  <si>
    <t>803 Consultant/Contract: Attorney</t>
  </si>
  <si>
    <t>806 Dues, memberships</t>
  </si>
  <si>
    <t>860. Mileage - regular meetings</t>
  </si>
  <si>
    <t>860. Mileage - special meetings</t>
  </si>
  <si>
    <t>860. Mileage - training</t>
  </si>
  <si>
    <t>860. Mileage - administration &amp; enforcement</t>
  </si>
  <si>
    <t>900. Publishing</t>
  </si>
  <si>
    <t>956. Training, conf. education</t>
  </si>
  <si>
    <t>TOTALS</t>
  </si>
  <si>
    <t>950. Contingency</t>
  </si>
  <si>
    <t>TOTAL  to be paid by each participating municipality</t>
  </si>
  <si>
    <t>WEXFORD JOINT PLANNING COMMISSION BUDGET</t>
  </si>
  <si>
    <t>Number of parcels in participating municipality</t>
  </si>
  <si>
    <t>SEV in participating municipality</t>
  </si>
  <si>
    <t>Office of Zoning Administrator (staff, consultants)</t>
  </si>
  <si>
    <t>11 member planing commission</t>
  </si>
  <si>
    <t>3 member zoning board of appeals</t>
  </si>
  <si>
    <t>Estimated Income to Enterprise fund for previous budget year:</t>
  </si>
  <si>
    <t xml:space="preserve">     Additional withheld for fund balance:</t>
  </si>
  <si>
    <t>Estimated Balance of Enterprise fund , start of this fiscal year:</t>
  </si>
  <si>
    <t>Estimated Balance of Enterprise fund, June 31 previous budget year:</t>
  </si>
  <si>
    <t>Total part of budget from participating municipalities</t>
  </si>
  <si>
    <t>This copy printed:</t>
  </si>
  <si>
    <t>940. Rent</t>
  </si>
  <si>
    <t>999. Administrative fee, Fidicuary</t>
  </si>
  <si>
    <t xml:space="preserve">   Minus (plus) any balance (debt) in the operating fund on June 31:</t>
  </si>
  <si>
    <t>803 Consultant/Contract: zoning adm./planner</t>
  </si>
  <si>
    <t>803 Consultant/Contract: Planning</t>
  </si>
  <si>
    <t>803.Consultant/Contract: recording secretary</t>
  </si>
  <si>
    <t>BUDGET WORK SHEET</t>
  </si>
  <si>
    <t>Proposed Budget for coming fiscal year</t>
  </si>
  <si>
    <t>Budget for this fiscal year</t>
  </si>
  <si>
    <t>Spent, this fiscal year to date</t>
  </si>
  <si>
    <t>Budget for one fiscal year prior to this fiscal year</t>
  </si>
  <si>
    <t>Budget for two fiscal years prior to this fiscal year</t>
  </si>
  <si>
    <t>Budget for three fiscal years prior to this fiscal year</t>
  </si>
  <si>
    <t>$</t>
  </si>
  <si>
    <t>705.0          Reg. Meetings Per Diem</t>
  </si>
  <si>
    <t>705.1          Spcl. Meetings Per Diem</t>
  </si>
  <si>
    <t>727.0          Office Supplies / Postage</t>
  </si>
  <si>
    <t>727.01        Admin. Fidicuary-Cherry Grove Twp.</t>
  </si>
  <si>
    <t>801.01        Audit - Baird Cotter Bishop</t>
  </si>
  <si>
    <t>827.0          Zone Admin - Contract</t>
  </si>
  <si>
    <t>827.01       WJPC_Recording Secretary</t>
  </si>
  <si>
    <t>827.03       WJPC - Attorney - Legal</t>
  </si>
  <si>
    <t>827.04      WJPC - Planning Consultant</t>
  </si>
  <si>
    <t>860.0        Mileage - Regular Meetings</t>
  </si>
  <si>
    <t>860.01     Mileage - Spcl. Meetings</t>
  </si>
  <si>
    <t>860.02     Mileage - Training</t>
  </si>
  <si>
    <t>860.03     Mileage - Administration and Enforce</t>
  </si>
  <si>
    <t xml:space="preserve">900.0       Publishing </t>
  </si>
  <si>
    <t>910.0       Insurance</t>
  </si>
  <si>
    <t>940.01    Rent - Cherry Grove Twp.</t>
  </si>
  <si>
    <t>958.0      Dues - memberships</t>
  </si>
  <si>
    <t>960.0      Training - Conference - Education</t>
  </si>
  <si>
    <r>
      <t xml:space="preserve">000-800     </t>
    </r>
    <r>
      <rPr>
        <b/>
        <sz val="11"/>
        <color theme="1"/>
        <rFont val="Calibri"/>
        <family val="2"/>
        <scheme val="minor"/>
      </rPr>
      <t>BANK FEES</t>
    </r>
  </si>
  <si>
    <t>801.0         Internet / Web / Office</t>
  </si>
  <si>
    <t>827.02      Asst. ZA</t>
  </si>
  <si>
    <t>990.0      Contingency / Legal Defense</t>
  </si>
  <si>
    <t xml:space="preserve">     Additional withheld for legal fund:</t>
  </si>
  <si>
    <t>Budgeted Permit Fee Revenue</t>
  </si>
  <si>
    <t>Budgeted Participating Municipality Share</t>
  </si>
  <si>
    <t>Total Budgeted Revenue</t>
  </si>
  <si>
    <r>
      <t xml:space="preserve">2022-2023 </t>
    </r>
    <r>
      <rPr>
        <b/>
        <sz val="12"/>
        <rFont val="Calibri"/>
        <family val="2"/>
        <scheme val="minor"/>
      </rPr>
      <t>Proposed Budget</t>
    </r>
  </si>
  <si>
    <r>
      <t xml:space="preserve">          </t>
    </r>
    <r>
      <rPr>
        <b/>
        <i/>
        <sz val="8"/>
        <color rgb="FF002060"/>
        <rFont val="Calibri"/>
        <family val="2"/>
        <scheme val="minor"/>
      </rPr>
      <t>estimated</t>
    </r>
  </si>
  <si>
    <t>2023-2024 Proposed Budget</t>
  </si>
  <si>
    <t>REIMBURSEMENT TO WJPC MUNICIPALITIES</t>
  </si>
  <si>
    <t>Beginning Fund Balance</t>
  </si>
  <si>
    <t>Ending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</si>
</sst>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[$-409]mmmm\ d\,\ yyyy;@"/>
    <numFmt numFmtId="167" formatCode="_([$$-409]* #,##0.00_);_([$$-409]* \(#,##0.00\);_([$$-409]* &quot;-&quot;??_);_(@_)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5" borderId="0" applyNumberFormat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/>
    <xf numFmtId="165" fontId="1" fillId="0" borderId="0" xfId="1" applyNumberFormat="1"/>
    <xf numFmtId="164" fontId="1" fillId="0" borderId="0" xfId="1" applyNumberFormat="1"/>
    <xf numFmtId="0" fontId="3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165" fontId="2" fillId="0" borderId="0" xfId="0" applyNumberFormat="1" applyFont="1"/>
    <xf numFmtId="164" fontId="5" fillId="0" borderId="0" xfId="1" applyNumberFormat="1" applyFont="1"/>
    <xf numFmtId="164" fontId="2" fillId="0" borderId="0" xfId="0" applyNumberFormat="1" applyFont="1"/>
    <xf numFmtId="3" fontId="2" fillId="0" borderId="0" xfId="0" applyNumberFormat="1" applyFont="1"/>
    <xf numFmtId="3" fontId="1" fillId="0" borderId="0" xfId="1" applyNumberFormat="1"/>
    <xf numFmtId="0" fontId="6" fillId="0" borderId="0" xfId="0" applyFont="1"/>
    <xf numFmtId="0" fontId="10" fillId="0" borderId="0" xfId="0" applyFont="1" applyProtection="1">
      <protection locked="0"/>
    </xf>
    <xf numFmtId="0" fontId="0" fillId="0" borderId="0" xfId="0" quotePrefix="1"/>
    <xf numFmtId="9" fontId="2" fillId="0" borderId="0" xfId="4" applyFont="1" applyProtection="1"/>
    <xf numFmtId="44" fontId="2" fillId="0" borderId="0" xfId="3" applyFont="1" applyProtection="1"/>
    <xf numFmtId="44" fontId="2" fillId="0" borderId="0" xfId="0" applyNumberFormat="1" applyFont="1"/>
    <xf numFmtId="164" fontId="8" fillId="0" borderId="0" xfId="1" applyNumberFormat="1" applyFont="1" applyProtection="1"/>
    <xf numFmtId="164" fontId="9" fillId="0" borderId="0" xfId="1" applyNumberFormat="1" applyFont="1" applyProtection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64" fontId="10" fillId="0" borderId="0" xfId="0" applyNumberFormat="1" applyFont="1" applyProtection="1">
      <protection locked="0"/>
    </xf>
    <xf numFmtId="3" fontId="10" fillId="0" borderId="0" xfId="0" applyNumberFormat="1" applyFont="1" applyProtection="1">
      <protection locked="0"/>
    </xf>
    <xf numFmtId="44" fontId="11" fillId="0" borderId="0" xfId="3" applyFont="1" applyProtection="1">
      <protection locked="0"/>
    </xf>
    <xf numFmtId="44" fontId="12" fillId="0" borderId="0" xfId="3" applyFont="1" applyProtection="1">
      <protection locked="0"/>
    </xf>
    <xf numFmtId="0" fontId="0" fillId="0" borderId="0" xfId="0" applyAlignment="1">
      <alignment horizontal="right"/>
    </xf>
    <xf numFmtId="166" fontId="2" fillId="0" borderId="0" xfId="0" applyNumberFormat="1" applyFont="1"/>
    <xf numFmtId="167" fontId="10" fillId="0" borderId="0" xfId="3" applyNumberFormat="1" applyFont="1" applyProtection="1">
      <protection locked="0"/>
    </xf>
    <xf numFmtId="167" fontId="0" fillId="0" borderId="0" xfId="3" applyNumberFormat="1" applyFont="1" applyProtection="1"/>
    <xf numFmtId="167" fontId="2" fillId="0" borderId="0" xfId="3" applyNumberFormat="1" applyFont="1" applyProtection="1"/>
    <xf numFmtId="167" fontId="13" fillId="0" borderId="0" xfId="3" applyNumberFormat="1" applyFont="1" applyProtection="1">
      <protection locked="0"/>
    </xf>
    <xf numFmtId="44" fontId="12" fillId="0" borderId="0" xfId="0" applyNumberFormat="1" applyFont="1" applyProtection="1"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167" fontId="2" fillId="2" borderId="0" xfId="3" applyNumberFormat="1" applyFont="1" applyFill="1" applyProtection="1"/>
    <xf numFmtId="167" fontId="2" fillId="3" borderId="0" xfId="3" applyNumberFormat="1" applyFont="1" applyFill="1" applyProtection="1"/>
    <xf numFmtId="167" fontId="18" fillId="0" borderId="0" xfId="3" applyNumberFormat="1" applyFont="1" applyProtection="1">
      <protection locked="0"/>
    </xf>
    <xf numFmtId="0" fontId="0" fillId="0" borderId="0" xfId="2" applyNumberFormat="1" applyFont="1" applyProtection="1"/>
    <xf numFmtId="0" fontId="9" fillId="0" borderId="0" xfId="1" applyNumberFormat="1" applyFont="1" applyProtection="1"/>
    <xf numFmtId="165" fontId="18" fillId="0" borderId="0" xfId="0" applyNumberFormat="1" applyFont="1"/>
    <xf numFmtId="4" fontId="2" fillId="0" borderId="0" xfId="0" applyNumberFormat="1" applyFont="1" applyAlignment="1">
      <alignment horizontal="right" wrapText="1"/>
    </xf>
    <xf numFmtId="4" fontId="10" fillId="0" borderId="0" xfId="3" applyNumberFormat="1" applyFont="1" applyProtection="1">
      <protection locked="0"/>
    </xf>
    <xf numFmtId="4" fontId="2" fillId="0" borderId="0" xfId="3" applyNumberFormat="1" applyFont="1" applyProtection="1"/>
    <xf numFmtId="4" fontId="0" fillId="0" borderId="0" xfId="0" applyNumberFormat="1"/>
    <xf numFmtId="165" fontId="2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 vertical="top" wrapText="1"/>
    </xf>
    <xf numFmtId="4" fontId="18" fillId="0" borderId="0" xfId="3" applyNumberFormat="1" applyFont="1" applyProtection="1">
      <protection locked="0"/>
    </xf>
    <xf numFmtId="167" fontId="21" fillId="2" borderId="0" xfId="3" applyNumberFormat="1" applyFont="1" applyFill="1" applyProtection="1">
      <protection locked="0"/>
    </xf>
    <xf numFmtId="0" fontId="0" fillId="4" borderId="0" xfId="0" applyFill="1" applyAlignment="1">
      <alignment horizontal="left"/>
    </xf>
    <xf numFmtId="167" fontId="10" fillId="4" borderId="0" xfId="3" applyNumberFormat="1" applyFont="1" applyFill="1" applyProtection="1">
      <protection locked="0"/>
    </xf>
    <xf numFmtId="167" fontId="21" fillId="4" borderId="0" xfId="3" applyNumberFormat="1" applyFont="1" applyFill="1" applyProtection="1">
      <protection locked="0"/>
    </xf>
    <xf numFmtId="4" fontId="10" fillId="4" borderId="0" xfId="3" applyNumberFormat="1" applyFont="1" applyFill="1" applyProtection="1">
      <protection locked="0"/>
    </xf>
    <xf numFmtId="0" fontId="22" fillId="0" borderId="0" xfId="0" applyFont="1"/>
    <xf numFmtId="167" fontId="18" fillId="2" borderId="0" xfId="3" applyNumberFormat="1" applyFont="1" applyFill="1" applyProtection="1">
      <protection locked="0"/>
    </xf>
    <xf numFmtId="0" fontId="18" fillId="0" borderId="0" xfId="0" applyFont="1" applyAlignment="1">
      <alignment horizontal="center" vertical="center" wrapText="1"/>
    </xf>
    <xf numFmtId="0" fontId="24" fillId="5" borderId="0" xfId="5"/>
    <xf numFmtId="165" fontId="24" fillId="5" borderId="0" xfId="5" applyNumberFormat="1"/>
    <xf numFmtId="0" fontId="24" fillId="5" borderId="0" xfId="5" applyNumberFormat="1" applyProtection="1"/>
    <xf numFmtId="165" fontId="2" fillId="6" borderId="0" xfId="0" applyNumberFormat="1" applyFont="1" applyFill="1" applyAlignment="1">
      <alignment horizontal="right" wrapText="1"/>
    </xf>
    <xf numFmtId="167" fontId="2" fillId="6" borderId="0" xfId="3" applyNumberFormat="1" applyFont="1" applyFill="1" applyProtection="1"/>
    <xf numFmtId="0" fontId="2" fillId="7" borderId="0" xfId="0" applyFont="1" applyFill="1" applyAlignment="1">
      <alignment horizontal="left"/>
    </xf>
    <xf numFmtId="167" fontId="18" fillId="7" borderId="0" xfId="3" applyNumberFormat="1" applyFont="1" applyFill="1" applyProtection="1">
      <protection locked="0"/>
    </xf>
    <xf numFmtId="0" fontId="2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67" fontId="25" fillId="8" borderId="0" xfId="3" applyNumberFormat="1" applyFont="1" applyFill="1" applyProtection="1">
      <protection locked="0"/>
    </xf>
    <xf numFmtId="167" fontId="25" fillId="0" borderId="0" xfId="3" applyNumberFormat="1" applyFont="1" applyProtection="1">
      <protection locked="0"/>
    </xf>
    <xf numFmtId="0" fontId="2" fillId="7" borderId="0" xfId="0" applyFont="1" applyFill="1"/>
    <xf numFmtId="0" fontId="0" fillId="7" borderId="0" xfId="0" applyFill="1"/>
    <xf numFmtId="4" fontId="0" fillId="7" borderId="0" xfId="0" applyNumberFormat="1" applyFill="1"/>
  </cellXfs>
  <cellStyles count="6">
    <cellStyle name="Bad" xfId="5" builtinId="27"/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CCFF99"/>
      <color rgb="FFFF66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81</xdr:row>
      <xdr:rowOff>57150</xdr:rowOff>
    </xdr:from>
    <xdr:to>
      <xdr:col>1</xdr:col>
      <xdr:colOff>1123950</xdr:colOff>
      <xdr:row>81</xdr:row>
      <xdr:rowOff>257175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BF0CD2-70F1-4D0D-BF78-D48AADC29B49}"/>
            </a:ext>
          </a:extLst>
        </xdr:cNvPr>
        <xdr:cNvSpPr txBox="1"/>
      </xdr:nvSpPr>
      <xdr:spPr>
        <a:xfrm>
          <a:off x="3000375" y="17145000"/>
          <a:ext cx="10477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  2017-2018</a:t>
          </a:r>
        </a:p>
      </xdr:txBody>
    </xdr:sp>
    <xdr:clientData/>
  </xdr:twoCellAnchor>
  <xdr:twoCellAnchor>
    <xdr:from>
      <xdr:col>2</xdr:col>
      <xdr:colOff>47625</xdr:colOff>
      <xdr:row>81</xdr:row>
      <xdr:rowOff>9525</xdr:rowOff>
    </xdr:from>
    <xdr:to>
      <xdr:col>2</xdr:col>
      <xdr:colOff>885825</xdr:colOff>
      <xdr:row>81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FC6AEAF-BBC6-4F98-803F-3857BD4EA29D}"/>
            </a:ext>
          </a:extLst>
        </xdr:cNvPr>
        <xdr:cNvSpPr txBox="1"/>
      </xdr:nvSpPr>
      <xdr:spPr>
        <a:xfrm>
          <a:off x="4210050" y="17097375"/>
          <a:ext cx="83820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2018-2019</a:t>
          </a:r>
        </a:p>
      </xdr:txBody>
    </xdr:sp>
    <xdr:clientData/>
  </xdr:twoCellAnchor>
  <xdr:twoCellAnchor>
    <xdr:from>
      <xdr:col>3</xdr:col>
      <xdr:colOff>76200</xdr:colOff>
      <xdr:row>81</xdr:row>
      <xdr:rowOff>47625</xdr:rowOff>
    </xdr:from>
    <xdr:to>
      <xdr:col>3</xdr:col>
      <xdr:colOff>1019175</xdr:colOff>
      <xdr:row>81</xdr:row>
      <xdr:rowOff>247650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4700324-89CB-4BD8-ABB1-C428830BB586}"/>
            </a:ext>
          </a:extLst>
        </xdr:cNvPr>
        <xdr:cNvSpPr txBox="1"/>
      </xdr:nvSpPr>
      <xdr:spPr>
        <a:xfrm>
          <a:off x="5153025" y="17135475"/>
          <a:ext cx="9429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  </a:t>
          </a:r>
          <a:r>
            <a:rPr lang="en-US" sz="1100" b="1">
              <a:solidFill>
                <a:srgbClr val="FF0000"/>
              </a:solidFill>
            </a:rPr>
            <a:t>2019-2020</a:t>
          </a:r>
        </a:p>
      </xdr:txBody>
    </xdr:sp>
    <xdr:clientData/>
  </xdr:twoCellAnchor>
  <xdr:twoCellAnchor>
    <xdr:from>
      <xdr:col>4</xdr:col>
      <xdr:colOff>85725</xdr:colOff>
      <xdr:row>81</xdr:row>
      <xdr:rowOff>76200</xdr:rowOff>
    </xdr:from>
    <xdr:to>
      <xdr:col>4</xdr:col>
      <xdr:colOff>1009650</xdr:colOff>
      <xdr:row>81</xdr:row>
      <xdr:rowOff>295275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34082EA-CDDD-460F-85A3-C2198254935C}"/>
            </a:ext>
          </a:extLst>
        </xdr:cNvPr>
        <xdr:cNvSpPr txBox="1"/>
      </xdr:nvSpPr>
      <xdr:spPr>
        <a:xfrm>
          <a:off x="6257925" y="17164050"/>
          <a:ext cx="92392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  </a:t>
          </a:r>
          <a:r>
            <a:rPr lang="en-US" sz="1100" b="1">
              <a:solidFill>
                <a:srgbClr val="FF0000"/>
              </a:solidFill>
            </a:rPr>
            <a:t>2020-2021</a:t>
          </a:r>
        </a:p>
      </xdr:txBody>
    </xdr:sp>
    <xdr:clientData/>
  </xdr:twoCellAnchor>
  <xdr:twoCellAnchor>
    <xdr:from>
      <xdr:col>4</xdr:col>
      <xdr:colOff>1076325</xdr:colOff>
      <xdr:row>81</xdr:row>
      <xdr:rowOff>57150</xdr:rowOff>
    </xdr:from>
    <xdr:to>
      <xdr:col>6</xdr:col>
      <xdr:colOff>38100</xdr:colOff>
      <xdr:row>81</xdr:row>
      <xdr:rowOff>247650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B3804C3-0EF7-42B7-9437-FE8018725C11}"/>
            </a:ext>
          </a:extLst>
        </xdr:cNvPr>
        <xdr:cNvSpPr txBox="1"/>
      </xdr:nvSpPr>
      <xdr:spPr>
        <a:xfrm>
          <a:off x="7248525" y="17145000"/>
          <a:ext cx="981075" cy="190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6600"/>
              </a:solidFill>
            </a:rPr>
            <a:t>Thru DEC '21</a:t>
          </a:r>
        </a:p>
      </xdr:txBody>
    </xdr:sp>
    <xdr:clientData/>
  </xdr:twoCellAnchor>
  <xdr:twoCellAnchor>
    <xdr:from>
      <xdr:col>6</xdr:col>
      <xdr:colOff>142875</xdr:colOff>
      <xdr:row>81</xdr:row>
      <xdr:rowOff>0</xdr:rowOff>
    </xdr:from>
    <xdr:to>
      <xdr:col>6</xdr:col>
      <xdr:colOff>1143000</xdr:colOff>
      <xdr:row>81</xdr:row>
      <xdr:rowOff>200025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BE88426-C354-411F-A8E0-70EA55FA732A}"/>
            </a:ext>
          </a:extLst>
        </xdr:cNvPr>
        <xdr:cNvSpPr txBox="1"/>
      </xdr:nvSpPr>
      <xdr:spPr>
        <a:xfrm>
          <a:off x="8334375" y="17087850"/>
          <a:ext cx="10001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  </a:t>
          </a:r>
          <a:r>
            <a:rPr lang="en-US" sz="1200" b="1">
              <a:solidFill>
                <a:srgbClr val="FF0000"/>
              </a:solidFill>
            </a:rPr>
            <a:t>2021-2022</a:t>
          </a:r>
        </a:p>
      </xdr:txBody>
    </xdr:sp>
    <xdr:clientData/>
  </xdr:twoCellAnchor>
  <xdr:twoCellAnchor>
    <xdr:from>
      <xdr:col>5</xdr:col>
      <xdr:colOff>561975</xdr:colOff>
      <xdr:row>82</xdr:row>
      <xdr:rowOff>9525</xdr:rowOff>
    </xdr:from>
    <xdr:to>
      <xdr:col>7</xdr:col>
      <xdr:colOff>171450</xdr:colOff>
      <xdr:row>85</xdr:row>
      <xdr:rowOff>47625</xdr:rowOff>
    </xdr:to>
    <xdr:sp macro="" textlink="">
      <xdr:nvSpPr>
        <xdr:cNvPr id="8" name="Callout: Right Arrow 7">
          <a:extLst>
            <a:ext uri="{FF2B5EF4-FFF2-40B4-BE49-F238E27FC236}">
              <a16:creationId xmlns:a16="http://schemas.microsoft.com/office/drawing/2014/main" id="{027CC8C0-ECD9-4C53-BD18-F7ABA73DBA7C}"/>
            </a:ext>
          </a:extLst>
        </xdr:cNvPr>
        <xdr:cNvSpPr/>
      </xdr:nvSpPr>
      <xdr:spPr>
        <a:xfrm>
          <a:off x="7829550" y="17916525"/>
          <a:ext cx="1800225" cy="609600"/>
        </a:xfrm>
        <a:prstGeom prst="rightArrowCallou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647700</xdr:colOff>
      <xdr:row>82</xdr:row>
      <xdr:rowOff>76199</xdr:rowOff>
    </xdr:from>
    <xdr:to>
      <xdr:col>6</xdr:col>
      <xdr:colOff>561975</xdr:colOff>
      <xdr:row>84</xdr:row>
      <xdr:rowOff>161924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2B2C54A-85B8-48D1-8E87-2B1AA399CF52}"/>
            </a:ext>
          </a:extLst>
        </xdr:cNvPr>
        <xdr:cNvSpPr txBox="1"/>
      </xdr:nvSpPr>
      <xdr:spPr>
        <a:xfrm>
          <a:off x="7915275" y="17983199"/>
          <a:ext cx="9048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Includes</a:t>
          </a:r>
        </a:p>
        <a:p>
          <a:r>
            <a:rPr lang="en-US" sz="800" b="1"/>
            <a:t>GREENWOOD</a:t>
          </a:r>
        </a:p>
        <a:p>
          <a:r>
            <a:rPr lang="en-US" sz="800" b="1"/>
            <a:t>$3400.00</a:t>
          </a:r>
        </a:p>
      </xdr:txBody>
    </xdr:sp>
    <xdr:clientData/>
  </xdr:twoCellAnchor>
  <xdr:twoCellAnchor>
    <xdr:from>
      <xdr:col>9</xdr:col>
      <xdr:colOff>460550</xdr:colOff>
      <xdr:row>83</xdr:row>
      <xdr:rowOff>10467</xdr:rowOff>
    </xdr:from>
    <xdr:to>
      <xdr:col>15</xdr:col>
      <xdr:colOff>533818</xdr:colOff>
      <xdr:row>109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500DB63-FDB2-3C98-9196-B883E651DEAE}"/>
            </a:ext>
          </a:extLst>
        </xdr:cNvPr>
        <xdr:cNvSpPr txBox="1"/>
      </xdr:nvSpPr>
      <xdr:spPr>
        <a:xfrm>
          <a:off x="11628874" y="17877692"/>
          <a:ext cx="4061208" cy="488810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/>
            <a:t>What Is a Balanced Budget?</a:t>
          </a:r>
        </a:p>
        <a:p>
          <a:r>
            <a:rPr lang="en-US" sz="1100" b="0" u="none"/>
            <a:t>A balanced budget is a situation in financial planning or the budgeting process where total expected revenues are equal to total planned spending. This term is most frequently applied to public sector (government) budgeting. A budget can also be considered balanced in hindsight after a full year's worth of revenues and expenses have been incurred and recorded.</a:t>
          </a:r>
        </a:p>
        <a:p>
          <a:endParaRPr lang="en-US" sz="1100" b="0" u="none"/>
        </a:p>
        <a:p>
          <a:r>
            <a:rPr lang="en-US" sz="1100" b="1" u="sng"/>
            <a:t>Staff Comments</a:t>
          </a:r>
          <a:r>
            <a:rPr lang="en-US" sz="1100" b="1" u="none"/>
            <a:t>:</a:t>
          </a:r>
        </a:p>
        <a:p>
          <a:r>
            <a:rPr lang="en-US" sz="1100" b="1" u="sng"/>
            <a:t>Legal</a:t>
          </a:r>
          <a:r>
            <a:rPr lang="en-US" sz="1100" b="1" u="none"/>
            <a:t> - this equates to approximately 23.33 hours of available service</a:t>
          </a:r>
        </a:p>
        <a:p>
          <a:r>
            <a:rPr lang="en-US" sz="1100" b="1" u="sng"/>
            <a:t>Planning</a:t>
          </a:r>
          <a:r>
            <a:rPr lang="en-US" sz="1100" b="1" u="none"/>
            <a:t> - ths equates to approximately 66.66 hours of service</a:t>
          </a:r>
        </a:p>
        <a:p>
          <a:endParaRPr lang="en-US" sz="1100" b="1" u="none"/>
        </a:p>
        <a:p>
          <a:endParaRPr lang="en-US" sz="1100" b="1" u="none"/>
        </a:p>
        <a:p>
          <a:r>
            <a:rPr lang="en-US" sz="1100" b="1" u="sng"/>
            <a:t>Proposed 'disbursement' to Participating Municipalities</a:t>
          </a:r>
        </a:p>
        <a:p>
          <a:r>
            <a:rPr lang="en-US" sz="1100" b="1" u="sng"/>
            <a:t>$50,000</a:t>
          </a:r>
        </a:p>
        <a:p>
          <a:r>
            <a:rPr lang="en-US" sz="1100" b="0" u="none"/>
            <a:t>Will</a:t>
          </a:r>
          <a:r>
            <a:rPr lang="en-US" sz="1100" b="0" u="none" baseline="0"/>
            <a:t> leave a </a:t>
          </a:r>
          <a:r>
            <a:rPr lang="en-US" sz="1100" b="1" u="none" baseline="0"/>
            <a:t>Fund Balance</a:t>
          </a:r>
          <a:r>
            <a:rPr lang="en-US" sz="1100" b="0" u="none" baseline="0"/>
            <a:t> of: $48,912 of which $26,000 is assigned to legal / contingency</a:t>
          </a:r>
        </a:p>
        <a:p>
          <a:endParaRPr lang="en-US" sz="1100" b="0" u="none" baseline="0"/>
        </a:p>
        <a:p>
          <a:r>
            <a:rPr lang="en-US" sz="1100" b="0" u="none" baseline="0"/>
            <a:t>This leaves </a:t>
          </a:r>
          <a:r>
            <a:rPr lang="en-US" sz="1100" b="1" u="none" baseline="0"/>
            <a:t>$22,912 in 'reserves'</a:t>
          </a:r>
          <a:r>
            <a:rPr lang="en-US" sz="1100" b="0" u="none" baseline="0"/>
            <a:t> for continiued operational expenses</a:t>
          </a:r>
          <a:endParaRPr lang="en-US" sz="1100" b="0" u="none"/>
        </a:p>
        <a:p>
          <a:endParaRPr lang="en-US" sz="1100" b="1" u="none"/>
        </a:p>
        <a:p>
          <a:endParaRPr lang="en-US" sz="1100" b="1" u="none"/>
        </a:p>
        <a:p>
          <a:r>
            <a:rPr lang="en-US" sz="1100" b="1" u="sng"/>
            <a:t>WJPC OFFICE</a:t>
          </a:r>
        </a:p>
        <a:p>
          <a:r>
            <a:rPr lang="en-US" sz="1100" b="1" u="none"/>
            <a:t>The Zoning Administrator and the Assistant Zoning Administrator devote approximately 24-28 FTE's</a:t>
          </a:r>
          <a:r>
            <a:rPr lang="en-US" sz="1100" b="1" u="none" baseline="0"/>
            <a:t> (Full-Time Equivalent) hours per week</a:t>
          </a:r>
          <a:endParaRPr lang="en-US" sz="1100" b="1" u="none"/>
        </a:p>
      </xdr:txBody>
    </xdr:sp>
    <xdr:clientData/>
  </xdr:twoCellAnchor>
  <xdr:twoCellAnchor>
    <xdr:from>
      <xdr:col>0</xdr:col>
      <xdr:colOff>2763296</xdr:colOff>
      <xdr:row>73</xdr:row>
      <xdr:rowOff>62802</xdr:rowOff>
    </xdr:from>
    <xdr:to>
      <xdr:col>5</xdr:col>
      <xdr:colOff>125603</xdr:colOff>
      <xdr:row>79</xdr:row>
      <xdr:rowOff>115137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D516B213-9EEE-D0B7-DC16-2B00059A9282}"/>
            </a:ext>
          </a:extLst>
        </xdr:cNvPr>
        <xdr:cNvSpPr/>
      </xdr:nvSpPr>
      <xdr:spPr>
        <a:xfrm>
          <a:off x="2763296" y="15470275"/>
          <a:ext cx="4574093" cy="1182774"/>
        </a:xfrm>
        <a:prstGeom prst="ellipse">
          <a:avLst/>
        </a:prstGeom>
        <a:solidFill>
          <a:srgbClr val="FFFF00">
            <a:alpha val="25000"/>
          </a:srgbClr>
        </a:solidFill>
        <a:ln w="254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4"/>
  <sheetViews>
    <sheetView tabSelected="1" topLeftCell="A83" zoomScale="91" zoomScaleNormal="91" workbookViewId="0">
      <selection activeCell="M114" sqref="M114"/>
    </sheetView>
  </sheetViews>
  <sheetFormatPr defaultRowHeight="15" x14ac:dyDescent="0.25"/>
  <cols>
    <col min="1" max="1" width="43.85546875" customWidth="1"/>
    <col min="2" max="2" width="18.5703125" style="8" bestFit="1" customWidth="1"/>
    <col min="3" max="3" width="13.7109375" style="8" customWidth="1"/>
    <col min="4" max="4" width="16.42578125" customWidth="1"/>
    <col min="5" max="5" width="15.7109375" customWidth="1"/>
    <col min="6" max="6" width="15.42578125" customWidth="1"/>
    <col min="7" max="7" width="18" customWidth="1"/>
    <col min="8" max="8" width="13.5703125" customWidth="1"/>
    <col min="9" max="9" width="14.140625" customWidth="1"/>
    <col min="10" max="10" width="11.7109375" customWidth="1"/>
    <col min="11" max="11" width="11.5703125" customWidth="1"/>
  </cols>
  <sheetData>
    <row r="1" spans="1:4" x14ac:dyDescent="0.25">
      <c r="A1" t="s">
        <v>64</v>
      </c>
    </row>
    <row r="2" spans="1:4" x14ac:dyDescent="0.25">
      <c r="A2" t="s">
        <v>16</v>
      </c>
      <c r="C2" s="8" t="s">
        <v>17</v>
      </c>
      <c r="D2" s="16" t="s">
        <v>18</v>
      </c>
    </row>
    <row r="3" spans="1:4" x14ac:dyDescent="0.25">
      <c r="A3" s="29" t="s">
        <v>75</v>
      </c>
      <c r="B3" s="30">
        <f ca="1">NOW()</f>
        <v>44960.419730787034</v>
      </c>
    </row>
    <row r="5" spans="1:4" x14ac:dyDescent="0.25">
      <c r="A5" s="8" t="s">
        <v>40</v>
      </c>
    </row>
    <row r="7" spans="1:4" x14ac:dyDescent="0.25">
      <c r="A7" t="s">
        <v>73</v>
      </c>
      <c r="C7" s="28"/>
    </row>
    <row r="8" spans="1:4" x14ac:dyDescent="0.25">
      <c r="A8" t="s">
        <v>70</v>
      </c>
      <c r="C8" s="27"/>
    </row>
    <row r="9" spans="1:4" x14ac:dyDescent="0.25">
      <c r="A9" s="17" t="s">
        <v>20</v>
      </c>
      <c r="B9" s="18">
        <v>0.2</v>
      </c>
      <c r="C9" s="19">
        <f>+C8*B9</f>
        <v>0</v>
      </c>
    </row>
    <row r="10" spans="1:4" x14ac:dyDescent="0.25">
      <c r="A10" s="17" t="s">
        <v>71</v>
      </c>
      <c r="B10" s="18"/>
      <c r="C10" s="28">
        <v>0</v>
      </c>
    </row>
    <row r="11" spans="1:4" x14ac:dyDescent="0.25">
      <c r="A11" s="17" t="s">
        <v>19</v>
      </c>
      <c r="B11" s="18">
        <v>0.2</v>
      </c>
      <c r="C11" s="19">
        <f>+C8*B11</f>
        <v>0</v>
      </c>
    </row>
    <row r="12" spans="1:4" x14ac:dyDescent="0.25">
      <c r="A12" s="17" t="s">
        <v>112</v>
      </c>
      <c r="B12" s="18"/>
      <c r="C12" s="28">
        <v>0</v>
      </c>
    </row>
    <row r="13" spans="1:4" x14ac:dyDescent="0.25">
      <c r="A13" t="s">
        <v>21</v>
      </c>
      <c r="C13" s="19">
        <f>+C8-(C9++C10+C11+C12)</f>
        <v>0</v>
      </c>
    </row>
    <row r="14" spans="1:4" x14ac:dyDescent="0.25">
      <c r="A14" t="s">
        <v>72</v>
      </c>
      <c r="C14" s="19">
        <f>+C7-C13</f>
        <v>0</v>
      </c>
    </row>
    <row r="15" spans="1:4" x14ac:dyDescent="0.25">
      <c r="C15" s="19"/>
    </row>
    <row r="16" spans="1:4" x14ac:dyDescent="0.25">
      <c r="A16" t="s">
        <v>22</v>
      </c>
      <c r="C16" s="19">
        <f>+E77</f>
        <v>50000</v>
      </c>
    </row>
    <row r="17" spans="1:11" x14ac:dyDescent="0.25">
      <c r="A17" s="17" t="s">
        <v>23</v>
      </c>
      <c r="C17" s="20">
        <f>+C13</f>
        <v>0</v>
      </c>
    </row>
    <row r="18" spans="1:11" x14ac:dyDescent="0.25">
      <c r="A18" s="17" t="s">
        <v>78</v>
      </c>
      <c r="C18" s="35">
        <v>0</v>
      </c>
    </row>
    <row r="20" spans="1:11" x14ac:dyDescent="0.25">
      <c r="A20" t="s">
        <v>74</v>
      </c>
      <c r="C20" s="10">
        <v>50000</v>
      </c>
      <c r="D20" s="15">
        <v>10</v>
      </c>
      <c r="E20" s="15"/>
    </row>
    <row r="21" spans="1:11" ht="81" customHeight="1" x14ac:dyDescent="0.25">
      <c r="A21" s="7" t="s">
        <v>2</v>
      </c>
      <c r="B21" s="7" t="s">
        <v>33</v>
      </c>
      <c r="C21" s="7" t="s">
        <v>34</v>
      </c>
      <c r="D21" s="7"/>
      <c r="E21" s="7"/>
      <c r="F21" s="7" t="s">
        <v>66</v>
      </c>
      <c r="G21" s="7" t="s">
        <v>65</v>
      </c>
      <c r="H21" s="7"/>
      <c r="I21" s="7" t="s">
        <v>11</v>
      </c>
      <c r="J21" s="7" t="s">
        <v>12</v>
      </c>
      <c r="K21" s="9" t="s">
        <v>63</v>
      </c>
    </row>
    <row r="22" spans="1:11" x14ac:dyDescent="0.25">
      <c r="A22" t="s">
        <v>5</v>
      </c>
      <c r="B22" s="25">
        <v>27087590</v>
      </c>
      <c r="C22" s="26">
        <v>805</v>
      </c>
      <c r="E22" s="8" t="s">
        <v>5</v>
      </c>
      <c r="F22" s="4">
        <f>+B22-B41</f>
        <v>26673059</v>
      </c>
      <c r="G22" s="41">
        <v>805</v>
      </c>
      <c r="H22" s="4"/>
      <c r="I22" s="4">
        <f>+(($C$20*0.4)*$F22/$F$45)</f>
        <v>1251.0560760431786</v>
      </c>
      <c r="J22" s="4">
        <f>+(($C$20*0.4)*$G22/$G$45)</f>
        <v>1479.7794117647059</v>
      </c>
      <c r="K22" s="43">
        <f t="shared" ref="K22:K32" si="0">+SUM(I22:J22)</f>
        <v>2730.8354878078844</v>
      </c>
    </row>
    <row r="23" spans="1:11" x14ac:dyDescent="0.25">
      <c r="A23" t="s">
        <v>31</v>
      </c>
      <c r="B23" s="25">
        <v>20255450</v>
      </c>
      <c r="C23" s="26">
        <v>796</v>
      </c>
      <c r="E23" s="8" t="s">
        <v>31</v>
      </c>
      <c r="F23" s="4">
        <f>+B23-B39</f>
        <v>18188138</v>
      </c>
      <c r="G23" s="41">
        <v>662</v>
      </c>
      <c r="H23" s="4"/>
      <c r="I23" s="4">
        <f t="shared" ref="I23:I32" si="1">+(($C$20*0.4)*$F23/$F$45)</f>
        <v>853.08477579612543</v>
      </c>
      <c r="J23" s="4">
        <f t="shared" ref="J23:J32" si="2">+(($C$20*0.4)*$G23/$G$45)</f>
        <v>1216.9117647058824</v>
      </c>
      <c r="K23" s="43">
        <f t="shared" si="0"/>
        <v>2069.996540502008</v>
      </c>
    </row>
    <row r="24" spans="1:11" x14ac:dyDescent="0.25">
      <c r="A24" t="s">
        <v>35</v>
      </c>
      <c r="B24" s="25">
        <v>40066129</v>
      </c>
      <c r="C24" s="26">
        <v>1269</v>
      </c>
      <c r="E24" s="8" t="s">
        <v>3</v>
      </c>
      <c r="F24" s="4">
        <f>+B25</f>
        <v>117284207</v>
      </c>
      <c r="G24" s="41">
        <v>1997</v>
      </c>
      <c r="H24" s="4"/>
      <c r="I24" s="4">
        <f t="shared" si="1"/>
        <v>5501.0233281175542</v>
      </c>
      <c r="J24" s="4">
        <f t="shared" si="2"/>
        <v>3670.955882352941</v>
      </c>
      <c r="K24" s="43">
        <f t="shared" si="0"/>
        <v>9171.9792104704957</v>
      </c>
    </row>
    <row r="25" spans="1:11" x14ac:dyDescent="0.25">
      <c r="A25" t="s">
        <v>3</v>
      </c>
      <c r="B25" s="25">
        <v>117284207</v>
      </c>
      <c r="C25" s="26">
        <v>2000</v>
      </c>
      <c r="E25" s="59" t="s">
        <v>7</v>
      </c>
      <c r="F25" s="60">
        <v>0</v>
      </c>
      <c r="G25" s="61">
        <v>0</v>
      </c>
      <c r="H25" s="60"/>
      <c r="I25" s="60">
        <f>+(($C$20*0.4)*$F25/$F$45)</f>
        <v>0</v>
      </c>
      <c r="J25" s="60">
        <f>+(($C$20*0.4)*$G25/$G$45)</f>
        <v>0</v>
      </c>
      <c r="K25" s="60">
        <f t="shared" si="0"/>
        <v>0</v>
      </c>
    </row>
    <row r="26" spans="1:11" x14ac:dyDescent="0.25">
      <c r="A26" t="s">
        <v>36</v>
      </c>
      <c r="B26" s="25">
        <v>84902583</v>
      </c>
      <c r="C26" s="26">
        <v>1871</v>
      </c>
      <c r="E26" s="8" t="s">
        <v>8</v>
      </c>
      <c r="F26" s="4">
        <f>+B29-B42</f>
        <v>22910482</v>
      </c>
      <c r="G26" s="41">
        <v>933</v>
      </c>
      <c r="H26" s="4"/>
      <c r="I26" s="4">
        <f t="shared" si="1"/>
        <v>1074.5785742526898</v>
      </c>
      <c r="J26" s="4">
        <f t="shared" si="2"/>
        <v>1715.0735294117646</v>
      </c>
      <c r="K26" s="43">
        <f t="shared" si="0"/>
        <v>2789.6521036644544</v>
      </c>
    </row>
    <row r="27" spans="1:11" x14ac:dyDescent="0.25">
      <c r="A27" t="s">
        <v>13</v>
      </c>
      <c r="B27" s="25">
        <v>26715936</v>
      </c>
      <c r="C27" s="26">
        <v>791</v>
      </c>
      <c r="E27" s="8" t="s">
        <v>6</v>
      </c>
      <c r="F27" s="4">
        <f>+B32</f>
        <v>24612134</v>
      </c>
      <c r="G27" s="41">
        <v>719</v>
      </c>
      <c r="H27" s="4"/>
      <c r="I27" s="4">
        <f t="shared" si="1"/>
        <v>1154.3917698037146</v>
      </c>
      <c r="J27" s="4">
        <f t="shared" si="2"/>
        <v>1321.6911764705883</v>
      </c>
      <c r="K27" s="43">
        <f t="shared" si="0"/>
        <v>2476.0829462743031</v>
      </c>
    </row>
    <row r="28" spans="1:11" x14ac:dyDescent="0.25">
      <c r="A28" t="s">
        <v>7</v>
      </c>
      <c r="B28" s="25">
        <v>24640796</v>
      </c>
      <c r="C28" s="26">
        <v>626</v>
      </c>
      <c r="E28" s="8" t="s">
        <v>4</v>
      </c>
      <c r="F28" s="4">
        <f>+B33</f>
        <v>88937993</v>
      </c>
      <c r="G28" s="41">
        <v>1847</v>
      </c>
      <c r="H28" s="4"/>
      <c r="I28" s="4">
        <f t="shared" si="1"/>
        <v>4171.4906615598793</v>
      </c>
      <c r="J28" s="4">
        <f t="shared" si="2"/>
        <v>3395.2205882352941</v>
      </c>
      <c r="K28" s="43">
        <f t="shared" si="0"/>
        <v>7566.711249795173</v>
      </c>
    </row>
    <row r="29" spans="1:11" x14ac:dyDescent="0.25">
      <c r="A29" t="s">
        <v>8</v>
      </c>
      <c r="B29" s="25">
        <v>36146402</v>
      </c>
      <c r="C29" s="26">
        <v>1497</v>
      </c>
      <c r="E29" s="8" t="s">
        <v>15</v>
      </c>
      <c r="F29" s="4">
        <f>+B34-B38</f>
        <v>20927181</v>
      </c>
      <c r="G29" s="41">
        <v>751</v>
      </c>
      <c r="H29" s="4"/>
      <c r="I29" s="4">
        <f t="shared" si="1"/>
        <v>981.5550943933863</v>
      </c>
      <c r="J29" s="4">
        <f t="shared" si="2"/>
        <v>1380.5147058823529</v>
      </c>
      <c r="K29" s="43">
        <f t="shared" si="0"/>
        <v>2362.069800275739</v>
      </c>
    </row>
    <row r="30" spans="1:11" x14ac:dyDescent="0.25">
      <c r="A30" t="s">
        <v>37</v>
      </c>
      <c r="B30" s="25">
        <v>122299423</v>
      </c>
      <c r="C30" s="26">
        <v>2591</v>
      </c>
      <c r="E30" s="8" t="s">
        <v>32</v>
      </c>
      <c r="F30" s="4">
        <f>+B35</f>
        <v>28001495</v>
      </c>
      <c r="G30" s="41">
        <v>779</v>
      </c>
      <c r="H30" s="4"/>
      <c r="I30" s="4">
        <f t="shared" si="1"/>
        <v>1313.3641873638371</v>
      </c>
      <c r="J30" s="4">
        <f t="shared" si="2"/>
        <v>1431.9852941176471</v>
      </c>
      <c r="K30" s="43">
        <f t="shared" si="0"/>
        <v>2745.349481481484</v>
      </c>
    </row>
    <row r="31" spans="1:11" x14ac:dyDescent="0.25">
      <c r="A31" t="s">
        <v>38</v>
      </c>
      <c r="B31" s="25">
        <v>6893029</v>
      </c>
      <c r="C31" s="26">
        <v>299</v>
      </c>
      <c r="E31" s="8" t="s">
        <v>10</v>
      </c>
      <c r="F31" s="4">
        <f>+B36-B40</f>
        <v>36543086</v>
      </c>
      <c r="G31" s="41">
        <v>1323</v>
      </c>
      <c r="H31" s="4"/>
      <c r="I31" s="4">
        <f t="shared" si="1"/>
        <v>1713.9935009954581</v>
      </c>
      <c r="J31" s="4">
        <f t="shared" si="2"/>
        <v>2431.9852941176468</v>
      </c>
      <c r="K31" s="43">
        <f t="shared" si="0"/>
        <v>4145.9787951131048</v>
      </c>
    </row>
    <row r="32" spans="1:11" x14ac:dyDescent="0.25">
      <c r="A32" t="s">
        <v>6</v>
      </c>
      <c r="B32" s="25">
        <v>24612134</v>
      </c>
      <c r="C32" s="26">
        <v>750</v>
      </c>
      <c r="E32" s="8" t="s">
        <v>9</v>
      </c>
      <c r="F32" s="4">
        <f>+B37</f>
        <v>42330913</v>
      </c>
      <c r="G32" s="41">
        <v>1064</v>
      </c>
      <c r="H32" s="4"/>
      <c r="I32" s="4">
        <f t="shared" si="1"/>
        <v>1985.4620316741764</v>
      </c>
      <c r="J32" s="4">
        <f t="shared" si="2"/>
        <v>1955.8823529411766</v>
      </c>
      <c r="K32" s="43">
        <f t="shared" si="0"/>
        <v>3941.3443846153532</v>
      </c>
    </row>
    <row r="33" spans="1:11" x14ac:dyDescent="0.25">
      <c r="A33" t="s">
        <v>4</v>
      </c>
      <c r="B33" s="25">
        <v>88937993</v>
      </c>
      <c r="C33" s="26">
        <v>1835</v>
      </c>
      <c r="K33" s="10"/>
    </row>
    <row r="34" spans="1:11" x14ac:dyDescent="0.25">
      <c r="A34" t="s">
        <v>15</v>
      </c>
      <c r="B34" s="25">
        <v>21470021</v>
      </c>
      <c r="C34" s="26">
        <v>786</v>
      </c>
    </row>
    <row r="35" spans="1:11" x14ac:dyDescent="0.25">
      <c r="A35" t="s">
        <v>32</v>
      </c>
      <c r="B35" s="25">
        <v>28001495</v>
      </c>
      <c r="C35" s="26">
        <v>775</v>
      </c>
    </row>
    <row r="36" spans="1:11" x14ac:dyDescent="0.25">
      <c r="A36" t="s">
        <v>10</v>
      </c>
      <c r="B36" s="25">
        <v>42724235</v>
      </c>
      <c r="C36" s="26">
        <v>1647</v>
      </c>
    </row>
    <row r="37" spans="1:11" x14ac:dyDescent="0.25">
      <c r="A37" t="s">
        <v>9</v>
      </c>
      <c r="B37" s="25">
        <v>42330913</v>
      </c>
      <c r="C37" s="26">
        <v>1054</v>
      </c>
    </row>
    <row r="38" spans="1:11" x14ac:dyDescent="0.25">
      <c r="A38" t="s">
        <v>24</v>
      </c>
      <c r="B38" s="25">
        <v>542840</v>
      </c>
      <c r="C38" s="26">
        <v>23</v>
      </c>
      <c r="H38" s="4"/>
    </row>
    <row r="39" spans="1:11" x14ac:dyDescent="0.25">
      <c r="A39" t="s">
        <v>25</v>
      </c>
      <c r="B39" s="25">
        <v>2067312</v>
      </c>
      <c r="C39" s="26">
        <v>132</v>
      </c>
      <c r="E39" s="8"/>
      <c r="H39" s="4"/>
    </row>
    <row r="40" spans="1:11" x14ac:dyDescent="0.25">
      <c r="A40" t="s">
        <v>26</v>
      </c>
      <c r="B40" s="25">
        <v>6181149</v>
      </c>
      <c r="C40" s="26">
        <v>317</v>
      </c>
      <c r="H40" s="4"/>
    </row>
    <row r="41" spans="1:11" x14ac:dyDescent="0.25">
      <c r="A41" t="s">
        <v>27</v>
      </c>
      <c r="B41" s="25">
        <v>414531</v>
      </c>
      <c r="C41" s="26">
        <v>6</v>
      </c>
      <c r="E41" s="8"/>
      <c r="H41" s="4"/>
    </row>
    <row r="42" spans="1:11" x14ac:dyDescent="0.25">
      <c r="A42" t="s">
        <v>28</v>
      </c>
      <c r="B42" s="25">
        <v>13235920</v>
      </c>
      <c r="C42" s="26">
        <v>519</v>
      </c>
      <c r="H42" s="4"/>
    </row>
    <row r="43" spans="1:11" x14ac:dyDescent="0.25">
      <c r="A43" t="s">
        <v>29</v>
      </c>
      <c r="B43" s="25">
        <v>262703500</v>
      </c>
      <c r="C43" s="26"/>
      <c r="E43" s="8"/>
      <c r="H43" s="4"/>
    </row>
    <row r="44" spans="1:11" x14ac:dyDescent="0.25">
      <c r="A44" t="s">
        <v>30</v>
      </c>
      <c r="B44" s="25">
        <v>16228200</v>
      </c>
      <c r="C44" s="26"/>
      <c r="E44" s="8"/>
      <c r="H44" s="4"/>
    </row>
    <row r="45" spans="1:11" x14ac:dyDescent="0.25">
      <c r="A45" t="s">
        <v>39</v>
      </c>
      <c r="B45" s="21">
        <f>SUM(B21:B44)</f>
        <v>1055741788</v>
      </c>
      <c r="C45" s="21">
        <f t="shared" ref="C45:K45" si="3">SUM(C21:C44)</f>
        <v>20389</v>
      </c>
      <c r="D45" s="22"/>
      <c r="E45" s="22"/>
      <c r="F45" s="22">
        <f t="shared" si="3"/>
        <v>426408688</v>
      </c>
      <c r="G45" s="42">
        <f t="shared" si="3"/>
        <v>10880</v>
      </c>
      <c r="H45" s="22"/>
      <c r="I45" s="22">
        <f t="shared" si="3"/>
        <v>20000</v>
      </c>
      <c r="J45" s="22">
        <f t="shared" si="3"/>
        <v>20000</v>
      </c>
      <c r="K45" s="22">
        <f t="shared" si="3"/>
        <v>40000</v>
      </c>
    </row>
    <row r="48" spans="1:11" x14ac:dyDescent="0.25">
      <c r="A48" t="str">
        <f>+A1</f>
        <v>WEXFORD JOINT PLANNING COMMISSION BUDGET</v>
      </c>
    </row>
    <row r="49" spans="1:9" x14ac:dyDescent="0.25">
      <c r="A49" t="str">
        <f>+A2</f>
        <v>Fiscal Year July 1 to June 31 of the following year</v>
      </c>
      <c r="C49" s="8" t="str">
        <f>+C2</f>
        <v xml:space="preserve">Year: </v>
      </c>
      <c r="D49" t="str">
        <f>+D2</f>
        <v>2016-2017</v>
      </c>
    </row>
    <row r="50" spans="1:9" x14ac:dyDescent="0.25">
      <c r="A50" s="29" t="s">
        <v>75</v>
      </c>
      <c r="B50" s="30">
        <f ca="1">NOW()</f>
        <v>44960.419730787034</v>
      </c>
      <c r="C50" s="13"/>
      <c r="D50" s="1"/>
      <c r="E50" s="1"/>
      <c r="F50" s="1"/>
      <c r="G50" s="1"/>
      <c r="H50" s="1"/>
      <c r="I50" s="1"/>
    </row>
    <row r="51" spans="1:9" x14ac:dyDescent="0.25">
      <c r="A51" s="29"/>
      <c r="B51" s="30"/>
      <c r="C51" s="13"/>
      <c r="D51" s="1"/>
      <c r="E51" s="1"/>
      <c r="F51" s="1"/>
      <c r="G51" s="1"/>
      <c r="H51" s="1"/>
      <c r="I51" s="1"/>
    </row>
    <row r="52" spans="1:9" x14ac:dyDescent="0.25">
      <c r="A52" s="8" t="s">
        <v>41</v>
      </c>
    </row>
    <row r="53" spans="1:9" ht="79.5" customHeight="1" x14ac:dyDescent="0.25">
      <c r="A53" t="s">
        <v>42</v>
      </c>
      <c r="B53" s="23" t="s">
        <v>68</v>
      </c>
      <c r="C53" s="23" t="s">
        <v>67</v>
      </c>
      <c r="D53" s="23" t="s">
        <v>69</v>
      </c>
      <c r="E53" s="24" t="s">
        <v>43</v>
      </c>
    </row>
    <row r="54" spans="1:9" x14ac:dyDescent="0.25">
      <c r="A54" t="s">
        <v>44</v>
      </c>
      <c r="B54" s="31">
        <v>0</v>
      </c>
      <c r="C54" s="31">
        <v>0</v>
      </c>
      <c r="D54" s="31">
        <v>0</v>
      </c>
      <c r="E54" s="32">
        <f>+SUM(B54:C54)</f>
        <v>0</v>
      </c>
    </row>
    <row r="55" spans="1:9" x14ac:dyDescent="0.25">
      <c r="A55" t="s">
        <v>45</v>
      </c>
      <c r="B55" s="31">
        <v>0</v>
      </c>
      <c r="C55" s="31">
        <v>0</v>
      </c>
      <c r="D55" s="31">
        <v>0</v>
      </c>
      <c r="E55" s="32">
        <f t="shared" ref="E55:E76" si="4">+SUM(B55:D55)</f>
        <v>0</v>
      </c>
    </row>
    <row r="56" spans="1:9" x14ac:dyDescent="0.25">
      <c r="A56" t="s">
        <v>46</v>
      </c>
      <c r="B56" s="31">
        <v>0</v>
      </c>
      <c r="C56" s="31">
        <v>0</v>
      </c>
      <c r="D56" s="31">
        <v>0</v>
      </c>
      <c r="E56" s="32">
        <f t="shared" si="4"/>
        <v>0</v>
      </c>
    </row>
    <row r="57" spans="1:9" x14ac:dyDescent="0.25">
      <c r="A57" t="s">
        <v>47</v>
      </c>
      <c r="B57" s="31">
        <v>0</v>
      </c>
      <c r="C57" s="31">
        <v>0</v>
      </c>
      <c r="D57" s="31">
        <v>0</v>
      </c>
      <c r="E57" s="32">
        <f t="shared" si="4"/>
        <v>0</v>
      </c>
    </row>
    <row r="58" spans="1:9" x14ac:dyDescent="0.25">
      <c r="A58" t="s">
        <v>48</v>
      </c>
      <c r="B58" s="31">
        <f>11*35*12</f>
        <v>4620</v>
      </c>
      <c r="C58" s="31">
        <v>0</v>
      </c>
      <c r="D58" s="31">
        <f>3*35*4</f>
        <v>420</v>
      </c>
      <c r="E58" s="32">
        <f t="shared" si="4"/>
        <v>5040</v>
      </c>
    </row>
    <row r="59" spans="1:9" x14ac:dyDescent="0.25">
      <c r="A59" t="s">
        <v>49</v>
      </c>
      <c r="B59" s="31">
        <v>0</v>
      </c>
      <c r="C59" s="31">
        <v>0</v>
      </c>
      <c r="D59" s="31">
        <v>0</v>
      </c>
      <c r="E59" s="32">
        <f t="shared" si="4"/>
        <v>0</v>
      </c>
    </row>
    <row r="60" spans="1:9" x14ac:dyDescent="0.25">
      <c r="A60" t="s">
        <v>50</v>
      </c>
      <c r="B60" s="31">
        <f>+SUM(B54:B59)*0.075</f>
        <v>346.5</v>
      </c>
      <c r="C60" s="31">
        <f t="shared" ref="C60:D60" si="5">+SUM(C54:C59)*0.075</f>
        <v>0</v>
      </c>
      <c r="D60" s="31">
        <f t="shared" si="5"/>
        <v>31.5</v>
      </c>
      <c r="E60" s="32">
        <f t="shared" si="4"/>
        <v>378</v>
      </c>
    </row>
    <row r="61" spans="1:9" x14ac:dyDescent="0.25">
      <c r="A61" t="s">
        <v>51</v>
      </c>
      <c r="B61" s="31">
        <v>200</v>
      </c>
      <c r="C61" s="31">
        <v>2000</v>
      </c>
      <c r="D61" s="31">
        <v>100</v>
      </c>
      <c r="E61" s="32">
        <f t="shared" si="4"/>
        <v>2300</v>
      </c>
    </row>
    <row r="62" spans="1:9" x14ac:dyDescent="0.25">
      <c r="A62" t="s">
        <v>79</v>
      </c>
      <c r="B62" s="31">
        <v>0</v>
      </c>
      <c r="C62" s="31">
        <v>6240</v>
      </c>
      <c r="D62" s="31">
        <v>0</v>
      </c>
      <c r="E62" s="32">
        <f t="shared" si="4"/>
        <v>6240</v>
      </c>
    </row>
    <row r="63" spans="1:9" x14ac:dyDescent="0.25">
      <c r="A63" t="s">
        <v>81</v>
      </c>
      <c r="B63" s="31">
        <v>600</v>
      </c>
      <c r="C63" s="31">
        <v>0</v>
      </c>
      <c r="D63" s="31">
        <v>200</v>
      </c>
      <c r="E63" s="32">
        <f t="shared" ref="E63" si="6">+SUM(B63:D63)</f>
        <v>800</v>
      </c>
    </row>
    <row r="64" spans="1:9" x14ac:dyDescent="0.25">
      <c r="A64" t="s">
        <v>52</v>
      </c>
      <c r="B64" s="31">
        <v>0</v>
      </c>
      <c r="C64" s="31">
        <v>0</v>
      </c>
      <c r="D64" s="31">
        <v>0</v>
      </c>
      <c r="E64" s="32">
        <f t="shared" si="4"/>
        <v>0</v>
      </c>
    </row>
    <row r="65" spans="1:5" x14ac:dyDescent="0.25">
      <c r="A65" t="s">
        <v>53</v>
      </c>
      <c r="B65" s="31">
        <v>0</v>
      </c>
      <c r="C65" s="31">
        <v>15000</v>
      </c>
      <c r="D65" s="31">
        <v>0</v>
      </c>
      <c r="E65" s="32">
        <f t="shared" si="4"/>
        <v>15000</v>
      </c>
    </row>
    <row r="66" spans="1:5" x14ac:dyDescent="0.25">
      <c r="A66" t="s">
        <v>80</v>
      </c>
      <c r="B66" s="31">
        <v>0</v>
      </c>
      <c r="C66" s="31">
        <v>10000</v>
      </c>
      <c r="D66" s="31">
        <v>0</v>
      </c>
      <c r="E66" s="32">
        <f t="shared" si="4"/>
        <v>10000</v>
      </c>
    </row>
    <row r="67" spans="1:5" x14ac:dyDescent="0.25">
      <c r="A67" t="s">
        <v>54</v>
      </c>
      <c r="B67" s="31">
        <f>400+50</f>
        <v>450</v>
      </c>
      <c r="C67" s="31">
        <v>50</v>
      </c>
      <c r="D67" s="31">
        <v>150</v>
      </c>
      <c r="E67" s="32">
        <f t="shared" si="4"/>
        <v>650</v>
      </c>
    </row>
    <row r="68" spans="1:5" x14ac:dyDescent="0.25">
      <c r="A68" t="s">
        <v>55</v>
      </c>
      <c r="B68" s="31">
        <f>11*25*0.54*12</f>
        <v>1782</v>
      </c>
      <c r="C68" s="31">
        <v>0</v>
      </c>
      <c r="D68" s="31">
        <f>3*25*0.54*4</f>
        <v>162</v>
      </c>
      <c r="E68" s="32">
        <f t="shared" si="4"/>
        <v>1944</v>
      </c>
    </row>
    <row r="69" spans="1:5" x14ac:dyDescent="0.25">
      <c r="A69" t="s">
        <v>56</v>
      </c>
      <c r="B69" s="31">
        <v>0</v>
      </c>
      <c r="C69" s="31">
        <v>0</v>
      </c>
      <c r="D69" s="31">
        <v>0</v>
      </c>
      <c r="E69" s="32">
        <f t="shared" si="4"/>
        <v>0</v>
      </c>
    </row>
    <row r="70" spans="1:5" x14ac:dyDescent="0.25">
      <c r="A70" t="s">
        <v>57</v>
      </c>
      <c r="B70" s="31">
        <f>7*275</f>
        <v>1925</v>
      </c>
      <c r="C70" s="31">
        <v>250</v>
      </c>
      <c r="D70" s="31">
        <v>0</v>
      </c>
      <c r="E70" s="32">
        <f t="shared" si="4"/>
        <v>2175</v>
      </c>
    </row>
    <row r="71" spans="1:5" x14ac:dyDescent="0.25">
      <c r="A71" t="s">
        <v>58</v>
      </c>
      <c r="B71" s="31">
        <v>0</v>
      </c>
      <c r="C71" s="31">
        <v>1000</v>
      </c>
      <c r="D71" s="31">
        <v>0</v>
      </c>
      <c r="E71" s="32">
        <f t="shared" si="4"/>
        <v>1000</v>
      </c>
    </row>
    <row r="72" spans="1:5" x14ac:dyDescent="0.25">
      <c r="A72" t="s">
        <v>59</v>
      </c>
      <c r="B72" s="31">
        <v>200</v>
      </c>
      <c r="C72" s="31">
        <v>200</v>
      </c>
      <c r="D72" s="31">
        <v>100</v>
      </c>
      <c r="E72" s="32">
        <f t="shared" si="4"/>
        <v>500</v>
      </c>
    </row>
    <row r="73" spans="1:5" x14ac:dyDescent="0.25">
      <c r="A73" t="s">
        <v>76</v>
      </c>
      <c r="B73" s="34">
        <v>0</v>
      </c>
      <c r="C73" s="34">
        <v>0</v>
      </c>
      <c r="D73" s="34">
        <v>0</v>
      </c>
      <c r="E73" s="32">
        <f t="shared" si="4"/>
        <v>0</v>
      </c>
    </row>
    <row r="74" spans="1:5" x14ac:dyDescent="0.25">
      <c r="A74" t="s">
        <v>62</v>
      </c>
      <c r="B74" s="34">
        <v>0</v>
      </c>
      <c r="C74" s="34">
        <v>623</v>
      </c>
      <c r="D74" s="34">
        <v>0</v>
      </c>
      <c r="E74" s="32">
        <f t="shared" si="4"/>
        <v>623</v>
      </c>
    </row>
    <row r="75" spans="1:5" x14ac:dyDescent="0.25">
      <c r="A75" t="s">
        <v>60</v>
      </c>
      <c r="B75" s="34">
        <v>0</v>
      </c>
      <c r="C75" s="34">
        <v>850</v>
      </c>
      <c r="D75" s="34">
        <v>0</v>
      </c>
      <c r="E75" s="32">
        <f t="shared" si="4"/>
        <v>850</v>
      </c>
    </row>
    <row r="76" spans="1:5" x14ac:dyDescent="0.25">
      <c r="A76" t="s">
        <v>77</v>
      </c>
      <c r="B76" s="34">
        <f>50000*0.05</f>
        <v>2500</v>
      </c>
      <c r="C76" s="34">
        <v>0</v>
      </c>
      <c r="D76" s="34">
        <v>0</v>
      </c>
      <c r="E76" s="32">
        <f t="shared" si="4"/>
        <v>2500</v>
      </c>
    </row>
    <row r="77" spans="1:5" x14ac:dyDescent="0.25">
      <c r="A77" s="8" t="s">
        <v>61</v>
      </c>
      <c r="B77" s="33">
        <f>+SUM(B54:B76)</f>
        <v>12623.5</v>
      </c>
      <c r="C77" s="33">
        <f>+SUM(C54:C76)</f>
        <v>36213</v>
      </c>
      <c r="D77" s="33">
        <f>+SUM(D54:D76)</f>
        <v>1163.5</v>
      </c>
      <c r="E77" s="33">
        <f>+SUM(E54:E76)</f>
        <v>50000</v>
      </c>
    </row>
    <row r="80" spans="1:5" x14ac:dyDescent="0.25">
      <c r="A80" s="8" t="s">
        <v>82</v>
      </c>
    </row>
    <row r="81" spans="1:9" x14ac:dyDescent="0.25">
      <c r="A81" s="29" t="s">
        <v>75</v>
      </c>
      <c r="B81" s="30">
        <f ca="1">NOW()</f>
        <v>44960.419730787034</v>
      </c>
      <c r="F81" s="56" t="s">
        <v>117</v>
      </c>
    </row>
    <row r="82" spans="1:9" ht="60" x14ac:dyDescent="0.25">
      <c r="A82" t="s">
        <v>42</v>
      </c>
      <c r="B82" s="36" t="s">
        <v>88</v>
      </c>
      <c r="C82" s="36" t="s">
        <v>87</v>
      </c>
      <c r="D82" s="23" t="s">
        <v>86</v>
      </c>
      <c r="E82" s="23" t="s">
        <v>84</v>
      </c>
      <c r="F82" s="23" t="s">
        <v>85</v>
      </c>
      <c r="G82" s="23" t="s">
        <v>83</v>
      </c>
      <c r="H82" s="49" t="s">
        <v>116</v>
      </c>
      <c r="I82" s="58" t="s">
        <v>118</v>
      </c>
    </row>
    <row r="83" spans="1:9" x14ac:dyDescent="0.25">
      <c r="A83" s="8" t="s">
        <v>114</v>
      </c>
      <c r="B83" s="36"/>
      <c r="C83" s="36"/>
      <c r="D83" s="23"/>
      <c r="E83" s="23"/>
      <c r="F83" s="23"/>
      <c r="G83" s="48"/>
      <c r="H83" s="44">
        <v>50000</v>
      </c>
      <c r="I83" s="62">
        <v>50000</v>
      </c>
    </row>
    <row r="84" spans="1:9" x14ac:dyDescent="0.25">
      <c r="A84" s="8" t="s">
        <v>113</v>
      </c>
      <c r="B84" s="36"/>
      <c r="C84" s="36"/>
      <c r="D84" s="23"/>
      <c r="E84" s="23"/>
      <c r="F84" s="23"/>
      <c r="G84" s="48"/>
      <c r="H84" s="44">
        <v>18900</v>
      </c>
      <c r="I84" s="62">
        <v>15000</v>
      </c>
    </row>
    <row r="85" spans="1:9" x14ac:dyDescent="0.25">
      <c r="A85" s="8" t="s">
        <v>115</v>
      </c>
      <c r="B85" s="36"/>
      <c r="C85" s="36"/>
      <c r="D85" s="23"/>
      <c r="E85" s="23"/>
      <c r="F85" s="23"/>
      <c r="G85" s="48"/>
      <c r="H85" s="44">
        <v>68900</v>
      </c>
      <c r="I85" s="62">
        <v>65000</v>
      </c>
    </row>
    <row r="86" spans="1:9" x14ac:dyDescent="0.25">
      <c r="A86" t="s">
        <v>90</v>
      </c>
      <c r="B86" s="31">
        <v>3400</v>
      </c>
      <c r="C86" s="31">
        <v>6500</v>
      </c>
      <c r="D86" s="31">
        <v>6500</v>
      </c>
      <c r="E86" s="31">
        <v>4620</v>
      </c>
      <c r="F86" s="51">
        <v>1190</v>
      </c>
      <c r="G86" s="31">
        <v>4620</v>
      </c>
      <c r="H86" s="45">
        <v>3500</v>
      </c>
      <c r="I86" s="31">
        <v>3600</v>
      </c>
    </row>
    <row r="87" spans="1:9" x14ac:dyDescent="0.25">
      <c r="A87" t="s">
        <v>91</v>
      </c>
      <c r="B87" s="31">
        <v>400</v>
      </c>
      <c r="C87" s="31">
        <v>0</v>
      </c>
      <c r="D87" s="31">
        <v>0</v>
      </c>
      <c r="E87" s="31" t="s">
        <v>89</v>
      </c>
      <c r="F87" s="51">
        <v>0</v>
      </c>
      <c r="G87" s="31">
        <v>0</v>
      </c>
      <c r="H87" s="45"/>
      <c r="I87" s="31"/>
    </row>
    <row r="88" spans="1:9" x14ac:dyDescent="0.25">
      <c r="A88" t="s">
        <v>92</v>
      </c>
      <c r="B88" s="31">
        <v>1800</v>
      </c>
      <c r="C88" s="31">
        <v>1000</v>
      </c>
      <c r="D88" s="31">
        <v>1500</v>
      </c>
      <c r="E88" s="31">
        <v>1500</v>
      </c>
      <c r="F88" s="51">
        <v>158</v>
      </c>
      <c r="G88" s="31">
        <v>2000</v>
      </c>
      <c r="H88" s="45">
        <v>3000</v>
      </c>
      <c r="I88" s="31">
        <v>2000</v>
      </c>
    </row>
    <row r="89" spans="1:9" x14ac:dyDescent="0.25">
      <c r="A89" t="s">
        <v>93</v>
      </c>
      <c r="B89" s="31">
        <v>2500</v>
      </c>
      <c r="C89" s="31">
        <v>2500</v>
      </c>
      <c r="D89" s="31">
        <v>2500</v>
      </c>
      <c r="E89" s="31">
        <v>2500</v>
      </c>
      <c r="F89" s="51">
        <v>1250</v>
      </c>
      <c r="G89" s="31">
        <v>2500</v>
      </c>
      <c r="H89" s="45">
        <v>2500</v>
      </c>
      <c r="I89" s="31">
        <v>2000</v>
      </c>
    </row>
    <row r="90" spans="1:9" x14ac:dyDescent="0.25">
      <c r="A90" t="s">
        <v>108</v>
      </c>
      <c r="B90" s="31">
        <v>0</v>
      </c>
      <c r="C90" s="31">
        <v>50</v>
      </c>
      <c r="D90" s="31">
        <v>50</v>
      </c>
      <c r="E90" s="31">
        <v>50</v>
      </c>
      <c r="F90" s="51">
        <v>0</v>
      </c>
      <c r="G90" s="31">
        <v>50</v>
      </c>
      <c r="H90" s="45">
        <v>50</v>
      </c>
      <c r="I90" s="31">
        <v>0</v>
      </c>
    </row>
    <row r="91" spans="1:9" x14ac:dyDescent="0.25">
      <c r="A91" t="s">
        <v>94</v>
      </c>
      <c r="B91" s="31">
        <v>800</v>
      </c>
      <c r="C91" s="31">
        <v>3000</v>
      </c>
      <c r="D91" s="31">
        <v>2500</v>
      </c>
      <c r="E91" s="31">
        <v>2650</v>
      </c>
      <c r="F91" s="51">
        <v>2840</v>
      </c>
      <c r="G91" s="31">
        <v>2750</v>
      </c>
      <c r="H91" s="45">
        <v>3000</v>
      </c>
      <c r="I91" s="31">
        <v>3100</v>
      </c>
    </row>
    <row r="92" spans="1:9" x14ac:dyDescent="0.25">
      <c r="A92" t="s">
        <v>95</v>
      </c>
      <c r="B92" s="31">
        <v>6240</v>
      </c>
      <c r="C92" s="31">
        <v>13500</v>
      </c>
      <c r="D92" s="31">
        <v>18550</v>
      </c>
      <c r="E92" s="31">
        <v>15975</v>
      </c>
      <c r="F92" s="51">
        <v>6877.5</v>
      </c>
      <c r="G92" s="31">
        <v>15975</v>
      </c>
      <c r="H92" s="45">
        <v>15975</v>
      </c>
      <c r="I92" s="31">
        <v>15975</v>
      </c>
    </row>
    <row r="93" spans="1:9" x14ac:dyDescent="0.25">
      <c r="A93" s="37" t="s">
        <v>96</v>
      </c>
      <c r="B93" s="31">
        <v>800</v>
      </c>
      <c r="C93" s="31">
        <v>600</v>
      </c>
      <c r="D93" s="31">
        <v>700</v>
      </c>
      <c r="E93" s="31">
        <v>800</v>
      </c>
      <c r="F93" s="51">
        <v>350</v>
      </c>
      <c r="G93" s="31">
        <v>1000</v>
      </c>
      <c r="H93" s="45">
        <v>1000</v>
      </c>
      <c r="I93" s="31">
        <v>1200</v>
      </c>
    </row>
    <row r="94" spans="1:9" x14ac:dyDescent="0.25">
      <c r="A94" t="s">
        <v>109</v>
      </c>
      <c r="B94" s="31" t="s">
        <v>89</v>
      </c>
      <c r="C94" s="31">
        <v>500</v>
      </c>
      <c r="D94" s="31">
        <v>775</v>
      </c>
      <c r="E94" s="31">
        <v>775</v>
      </c>
      <c r="F94" s="51">
        <v>0</v>
      </c>
      <c r="G94" s="31">
        <v>1250</v>
      </c>
      <c r="H94" s="45">
        <v>1250</v>
      </c>
      <c r="I94" s="31">
        <v>1000</v>
      </c>
    </row>
    <row r="95" spans="1:9" x14ac:dyDescent="0.25">
      <c r="A95" t="s">
        <v>97</v>
      </c>
      <c r="B95" s="31">
        <v>13000</v>
      </c>
      <c r="C95" s="31">
        <v>5500</v>
      </c>
      <c r="D95" s="31">
        <v>7500</v>
      </c>
      <c r="E95" s="31">
        <v>7500</v>
      </c>
      <c r="F95" s="51">
        <v>2160</v>
      </c>
      <c r="G95" s="31">
        <v>10000</v>
      </c>
      <c r="H95" s="45">
        <v>9000</v>
      </c>
      <c r="I95" s="31">
        <v>7000</v>
      </c>
    </row>
    <row r="96" spans="1:9" x14ac:dyDescent="0.25">
      <c r="A96" t="s">
        <v>98</v>
      </c>
      <c r="B96" s="31">
        <v>10000</v>
      </c>
      <c r="C96" s="31">
        <v>9000</v>
      </c>
      <c r="D96" s="31">
        <v>22500</v>
      </c>
      <c r="E96" s="31">
        <v>12500</v>
      </c>
      <c r="F96" s="51">
        <v>0</v>
      </c>
      <c r="G96" s="31">
        <v>10000</v>
      </c>
      <c r="H96" s="45">
        <v>10000</v>
      </c>
      <c r="I96" s="31">
        <v>5000</v>
      </c>
    </row>
    <row r="97" spans="1:9" x14ac:dyDescent="0.25">
      <c r="A97" t="s">
        <v>110</v>
      </c>
      <c r="B97" s="31" t="s">
        <v>89</v>
      </c>
      <c r="C97" s="31">
        <v>9000</v>
      </c>
      <c r="D97" s="31">
        <v>10000</v>
      </c>
      <c r="E97" s="31">
        <v>9950</v>
      </c>
      <c r="F97" s="51">
        <v>2990</v>
      </c>
      <c r="G97" s="31">
        <v>9950</v>
      </c>
      <c r="H97" s="45">
        <v>9950</v>
      </c>
      <c r="I97" s="31">
        <v>9950</v>
      </c>
    </row>
    <row r="98" spans="1:9" x14ac:dyDescent="0.25">
      <c r="A98" s="37" t="s">
        <v>99</v>
      </c>
      <c r="B98" s="31">
        <v>2000</v>
      </c>
      <c r="C98" s="31">
        <v>4625</v>
      </c>
      <c r="D98" s="31">
        <v>4625</v>
      </c>
      <c r="E98" s="31">
        <v>4625</v>
      </c>
      <c r="F98" s="51">
        <v>870</v>
      </c>
      <c r="G98" s="31">
        <v>4100</v>
      </c>
      <c r="H98" s="45">
        <v>3900</v>
      </c>
      <c r="I98" s="31">
        <v>3500</v>
      </c>
    </row>
    <row r="99" spans="1:9" x14ac:dyDescent="0.25">
      <c r="A99" s="52" t="s">
        <v>100</v>
      </c>
      <c r="B99" s="53">
        <v>300</v>
      </c>
      <c r="C99" s="53">
        <v>0</v>
      </c>
      <c r="D99" s="53">
        <v>0</v>
      </c>
      <c r="E99" s="53" t="s">
        <v>89</v>
      </c>
      <c r="F99" s="54">
        <v>0</v>
      </c>
      <c r="G99" s="53">
        <v>0</v>
      </c>
      <c r="H99" s="55"/>
      <c r="I99" s="53"/>
    </row>
    <row r="100" spans="1:9" x14ac:dyDescent="0.25">
      <c r="A100" s="52" t="s">
        <v>101</v>
      </c>
      <c r="B100" s="53">
        <v>975</v>
      </c>
      <c r="C100" s="53">
        <v>0</v>
      </c>
      <c r="D100" s="53">
        <v>0</v>
      </c>
      <c r="E100" s="53" t="s">
        <v>89</v>
      </c>
      <c r="F100" s="54">
        <v>0</v>
      </c>
      <c r="G100" s="53">
        <v>0</v>
      </c>
      <c r="H100" s="55"/>
      <c r="I100" s="53"/>
    </row>
    <row r="101" spans="1:9" x14ac:dyDescent="0.25">
      <c r="A101" s="52" t="s">
        <v>102</v>
      </c>
      <c r="B101" s="53">
        <v>1000</v>
      </c>
      <c r="C101" s="53">
        <v>0</v>
      </c>
      <c r="D101" s="53">
        <v>0</v>
      </c>
      <c r="E101" s="53" t="s">
        <v>89</v>
      </c>
      <c r="F101" s="54">
        <v>0</v>
      </c>
      <c r="G101" s="53">
        <v>0</v>
      </c>
      <c r="H101" s="55"/>
      <c r="I101" s="53"/>
    </row>
    <row r="102" spans="1:9" x14ac:dyDescent="0.25">
      <c r="B102" s="31" t="s">
        <v>89</v>
      </c>
      <c r="C102" s="31">
        <v>0</v>
      </c>
      <c r="D102" s="31">
        <v>0</v>
      </c>
      <c r="E102" s="31" t="s">
        <v>89</v>
      </c>
      <c r="F102" s="51">
        <v>0</v>
      </c>
      <c r="G102" s="31">
        <v>0</v>
      </c>
      <c r="H102" s="45"/>
    </row>
    <row r="103" spans="1:9" x14ac:dyDescent="0.25">
      <c r="A103" s="37" t="s">
        <v>103</v>
      </c>
      <c r="B103" s="31">
        <v>700</v>
      </c>
      <c r="C103" s="31">
        <v>775</v>
      </c>
      <c r="D103" s="31">
        <v>3000</v>
      </c>
      <c r="E103" s="31">
        <v>2000</v>
      </c>
      <c r="F103" s="51">
        <v>1366</v>
      </c>
      <c r="G103" s="31">
        <v>2000</v>
      </c>
      <c r="H103" s="45">
        <v>2000</v>
      </c>
      <c r="I103" s="31">
        <v>1000</v>
      </c>
    </row>
    <row r="104" spans="1:9" x14ac:dyDescent="0.25">
      <c r="A104" s="37" t="s">
        <v>104</v>
      </c>
      <c r="B104" s="31">
        <v>3385</v>
      </c>
      <c r="C104" s="31">
        <v>2600</v>
      </c>
      <c r="D104" s="31">
        <v>2800</v>
      </c>
      <c r="E104" s="31">
        <v>2750</v>
      </c>
      <c r="F104" s="51">
        <v>2941</v>
      </c>
      <c r="G104" s="31">
        <v>3100</v>
      </c>
      <c r="H104" s="45">
        <v>2750</v>
      </c>
      <c r="I104" s="31">
        <v>3500</v>
      </c>
    </row>
    <row r="105" spans="1:9" x14ac:dyDescent="0.25">
      <c r="A105" s="37" t="s">
        <v>105</v>
      </c>
      <c r="B105" s="34">
        <v>1200</v>
      </c>
      <c r="C105" s="31">
        <v>1200</v>
      </c>
      <c r="D105" s="31">
        <v>2400</v>
      </c>
      <c r="E105" s="34">
        <v>2400</v>
      </c>
      <c r="F105" s="51">
        <v>1200</v>
      </c>
      <c r="G105" s="31">
        <v>2400</v>
      </c>
      <c r="H105" s="45">
        <v>2400</v>
      </c>
      <c r="I105" s="31">
        <v>2400</v>
      </c>
    </row>
    <row r="106" spans="1:9" x14ac:dyDescent="0.25">
      <c r="A106" s="37" t="s">
        <v>106</v>
      </c>
      <c r="B106" s="34">
        <v>650</v>
      </c>
      <c r="C106" s="31">
        <v>650</v>
      </c>
      <c r="D106" s="31">
        <v>650</v>
      </c>
      <c r="E106" s="34">
        <v>650</v>
      </c>
      <c r="F106" s="51">
        <v>0</v>
      </c>
      <c r="G106" s="31">
        <v>650</v>
      </c>
      <c r="H106" s="45">
        <v>650</v>
      </c>
      <c r="I106" s="31">
        <v>0</v>
      </c>
    </row>
    <row r="107" spans="1:9" x14ac:dyDescent="0.25">
      <c r="A107" s="37" t="s">
        <v>107</v>
      </c>
      <c r="B107" s="34">
        <v>850</v>
      </c>
      <c r="C107" s="31">
        <v>1000</v>
      </c>
      <c r="D107" s="31">
        <v>2250</v>
      </c>
      <c r="E107" s="34">
        <v>2250</v>
      </c>
      <c r="F107" s="57">
        <v>3000</v>
      </c>
      <c r="G107" s="31">
        <v>3000</v>
      </c>
      <c r="H107" s="45">
        <v>4000</v>
      </c>
      <c r="I107" s="31">
        <v>3775</v>
      </c>
    </row>
    <row r="108" spans="1:9" x14ac:dyDescent="0.25">
      <c r="A108" s="37" t="s">
        <v>111</v>
      </c>
      <c r="B108" s="34" t="s">
        <v>89</v>
      </c>
      <c r="C108" s="31">
        <v>0</v>
      </c>
      <c r="D108" s="31">
        <v>0</v>
      </c>
      <c r="E108" s="34" t="s">
        <v>89</v>
      </c>
      <c r="F108" s="51">
        <v>0</v>
      </c>
      <c r="G108" s="40">
        <v>29500</v>
      </c>
      <c r="H108" s="50">
        <v>29500</v>
      </c>
      <c r="I108" s="31"/>
    </row>
    <row r="109" spans="1:9" x14ac:dyDescent="0.25">
      <c r="A109" s="8" t="s">
        <v>61</v>
      </c>
      <c r="B109" s="38">
        <f t="shared" ref="B109:F109" si="7">+SUM(B86:B108)</f>
        <v>50000</v>
      </c>
      <c r="C109" s="38">
        <f t="shared" si="7"/>
        <v>62000</v>
      </c>
      <c r="D109" s="38">
        <f t="shared" si="7"/>
        <v>88800</v>
      </c>
      <c r="E109" s="38">
        <f t="shared" si="7"/>
        <v>73495</v>
      </c>
      <c r="F109" s="39">
        <f t="shared" si="7"/>
        <v>27192.5</v>
      </c>
      <c r="G109" s="38">
        <f>+SUM(G86:G107)</f>
        <v>75345</v>
      </c>
      <c r="H109" s="46">
        <f>+SUM(H86:H107)</f>
        <v>74925</v>
      </c>
      <c r="I109" s="63">
        <v>65000</v>
      </c>
    </row>
    <row r="110" spans="1:9" x14ac:dyDescent="0.25">
      <c r="A110" s="66" t="s">
        <v>120</v>
      </c>
      <c r="H110" s="47"/>
      <c r="I110" s="68">
        <v>98912</v>
      </c>
    </row>
    <row r="111" spans="1:9" x14ac:dyDescent="0.25">
      <c r="A111" s="64" t="s">
        <v>119</v>
      </c>
      <c r="B111" s="70"/>
      <c r="C111" s="70"/>
      <c r="D111" s="71"/>
      <c r="E111" s="71"/>
      <c r="F111" s="71"/>
      <c r="G111" s="71"/>
      <c r="H111" s="72"/>
      <c r="I111" s="65">
        <v>50000</v>
      </c>
    </row>
    <row r="112" spans="1:9" x14ac:dyDescent="0.25">
      <c r="A112" s="67" t="s">
        <v>121</v>
      </c>
      <c r="H112" s="47"/>
      <c r="I112" s="69">
        <v>48912</v>
      </c>
    </row>
    <row r="113" spans="8:8" x14ac:dyDescent="0.25">
      <c r="H113" s="47"/>
    </row>
    <row r="114" spans="8:8" x14ac:dyDescent="0.25">
      <c r="H114" s="47"/>
    </row>
  </sheetData>
  <sortState xmlns:xlrd2="http://schemas.microsoft.com/office/spreadsheetml/2017/richdata2" ref="A6:A17">
    <sortCondition ref="A6"/>
  </sortState>
  <printOptions gridLines="1"/>
  <pageMargins left="0.25" right="0.25" top="0.75" bottom="0.75" header="0.3" footer="0.3"/>
  <pageSetup scale="65" fitToHeight="0" orientation="landscape" r:id="rId1"/>
  <rowBreaks count="2" manualBreakCount="2">
    <brk id="46" max="16383" man="1"/>
    <brk id="7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8"/>
  <sheetViews>
    <sheetView topLeftCell="A4" workbookViewId="0">
      <selection activeCell="A4" sqref="A4:R30"/>
    </sheetView>
  </sheetViews>
  <sheetFormatPr defaultRowHeight="15" x14ac:dyDescent="0.25"/>
  <cols>
    <col min="1" max="1" width="17" customWidth="1"/>
    <col min="2" max="2" width="13.85546875" customWidth="1"/>
    <col min="3" max="3" width="14.42578125" customWidth="1"/>
    <col min="7" max="7" width="11.7109375" customWidth="1"/>
    <col min="8" max="8" width="11.85546875" customWidth="1"/>
    <col min="9" max="9" width="11.140625" customWidth="1"/>
    <col min="10" max="10" width="11.28515625" customWidth="1"/>
  </cols>
  <sheetData>
    <row r="1" spans="1:16" x14ac:dyDescent="0.25">
      <c r="A1" t="s">
        <v>0</v>
      </c>
      <c r="C1" s="8"/>
      <c r="D1" s="8"/>
      <c r="I1" s="8"/>
    </row>
    <row r="2" spans="1:16" x14ac:dyDescent="0.25">
      <c r="C2" s="8"/>
      <c r="D2" s="8"/>
      <c r="I2" s="8"/>
    </row>
    <row r="3" spans="1:16" x14ac:dyDescent="0.25">
      <c r="A3" t="s">
        <v>1</v>
      </c>
      <c r="C3" s="8"/>
      <c r="D3" s="8"/>
      <c r="E3" t="s">
        <v>14</v>
      </c>
      <c r="I3" s="8"/>
    </row>
    <row r="4" spans="1:16" x14ac:dyDescent="0.25">
      <c r="C4" s="8"/>
      <c r="D4" s="12"/>
      <c r="E4" s="15"/>
      <c r="I4" s="8"/>
    </row>
    <row r="5" spans="1:16" x14ac:dyDescent="0.25">
      <c r="A5" s="7"/>
      <c r="B5" s="7"/>
      <c r="C5" s="9"/>
      <c r="D5" s="9"/>
      <c r="E5" s="7"/>
      <c r="F5" s="7"/>
      <c r="G5" s="7"/>
      <c r="H5" s="7"/>
      <c r="I5" s="9"/>
      <c r="J5" s="7"/>
      <c r="K5" s="7"/>
      <c r="L5" s="7"/>
      <c r="M5" s="2"/>
      <c r="N5" s="2"/>
      <c r="O5" s="7"/>
      <c r="P5" s="7"/>
    </row>
    <row r="6" spans="1:16" x14ac:dyDescent="0.25">
      <c r="A6" s="8"/>
      <c r="B6" s="1"/>
      <c r="C6" s="12"/>
      <c r="D6" s="13"/>
      <c r="G6" s="4"/>
      <c r="H6" s="4"/>
      <c r="I6" s="10"/>
      <c r="J6" s="4"/>
      <c r="K6" s="4"/>
      <c r="L6" s="4"/>
      <c r="M6" s="4"/>
      <c r="N6" s="4"/>
      <c r="O6" s="4"/>
      <c r="P6" s="4"/>
    </row>
    <row r="7" spans="1:16" x14ac:dyDescent="0.25">
      <c r="A7" s="8"/>
      <c r="B7" s="1"/>
      <c r="C7" s="12"/>
      <c r="D7" s="13"/>
      <c r="G7" s="4"/>
      <c r="H7" s="4"/>
      <c r="I7" s="10"/>
      <c r="J7" s="4"/>
      <c r="K7" s="4"/>
      <c r="L7" s="4"/>
      <c r="M7" s="4"/>
      <c r="N7" s="4"/>
      <c r="O7" s="4"/>
      <c r="P7" s="4"/>
    </row>
    <row r="8" spans="1:16" x14ac:dyDescent="0.25">
      <c r="B8" s="1"/>
      <c r="C8" s="12"/>
      <c r="D8" s="13"/>
      <c r="G8" s="4"/>
      <c r="H8" s="4"/>
      <c r="I8" s="10"/>
      <c r="J8" s="4"/>
      <c r="K8" s="4"/>
      <c r="L8" s="4"/>
      <c r="M8" s="4"/>
      <c r="N8" s="4"/>
      <c r="O8" s="4"/>
      <c r="P8" s="4"/>
    </row>
    <row r="9" spans="1:16" x14ac:dyDescent="0.25">
      <c r="A9" s="8"/>
      <c r="B9" s="1"/>
      <c r="C9" s="12"/>
      <c r="D9" s="13"/>
      <c r="G9" s="4"/>
      <c r="H9" s="4"/>
      <c r="I9" s="10"/>
      <c r="J9" s="4"/>
      <c r="K9" s="4"/>
      <c r="L9" s="4"/>
      <c r="M9" s="4"/>
      <c r="N9" s="4"/>
      <c r="O9" s="4"/>
      <c r="P9" s="4"/>
    </row>
    <row r="10" spans="1:16" x14ac:dyDescent="0.25">
      <c r="B10" s="1"/>
      <c r="C10" s="12"/>
      <c r="D10" s="13"/>
      <c r="G10" s="4"/>
      <c r="H10" s="4"/>
      <c r="I10" s="10"/>
      <c r="J10" s="4"/>
      <c r="K10" s="4"/>
      <c r="L10" s="4"/>
      <c r="M10" s="4"/>
      <c r="N10" s="4"/>
      <c r="O10" s="4"/>
      <c r="P10" s="4"/>
    </row>
    <row r="11" spans="1:16" x14ac:dyDescent="0.25">
      <c r="A11" s="8"/>
      <c r="B11" s="1"/>
      <c r="C11" s="12"/>
      <c r="D11" s="13"/>
      <c r="G11" s="4"/>
      <c r="H11" s="4"/>
      <c r="I11" s="10"/>
      <c r="J11" s="4"/>
      <c r="K11" s="4"/>
      <c r="L11" s="4"/>
      <c r="M11" s="4"/>
      <c r="N11" s="4"/>
      <c r="O11" s="4"/>
      <c r="P11" s="4"/>
    </row>
    <row r="12" spans="1:16" x14ac:dyDescent="0.25">
      <c r="A12" s="8"/>
      <c r="B12" s="1"/>
      <c r="C12" s="12"/>
      <c r="D12" s="13"/>
      <c r="G12" s="4"/>
      <c r="H12" s="4"/>
      <c r="I12" s="10"/>
      <c r="J12" s="4"/>
      <c r="K12" s="4"/>
      <c r="L12" s="4"/>
      <c r="M12" s="4"/>
      <c r="N12" s="4"/>
      <c r="O12" s="4"/>
      <c r="P12" s="4"/>
    </row>
    <row r="13" spans="1:16" x14ac:dyDescent="0.25">
      <c r="A13" s="8"/>
      <c r="B13" s="1"/>
      <c r="C13" s="12"/>
      <c r="D13" s="13"/>
      <c r="G13" s="4"/>
      <c r="H13" s="4"/>
      <c r="I13" s="10"/>
      <c r="J13" s="4"/>
      <c r="K13" s="4"/>
      <c r="L13" s="4"/>
      <c r="M13" s="4"/>
      <c r="N13" s="4"/>
      <c r="O13" s="4"/>
      <c r="P13" s="4"/>
    </row>
    <row r="14" spans="1:16" x14ac:dyDescent="0.25">
      <c r="B14" s="1"/>
      <c r="C14" s="12"/>
      <c r="D14" s="13"/>
      <c r="G14" s="4"/>
      <c r="H14" s="4"/>
      <c r="I14" s="10"/>
      <c r="J14" s="4"/>
      <c r="K14" s="4"/>
      <c r="L14" s="4"/>
      <c r="M14" s="4"/>
      <c r="N14" s="4"/>
      <c r="O14" s="4"/>
      <c r="P14" s="4"/>
    </row>
    <row r="15" spans="1:16" x14ac:dyDescent="0.25">
      <c r="B15" s="1"/>
      <c r="C15" s="12"/>
      <c r="D15" s="13"/>
      <c r="G15" s="4"/>
      <c r="H15" s="4"/>
      <c r="I15" s="10"/>
      <c r="J15" s="4"/>
      <c r="K15" s="4"/>
      <c r="L15" s="4"/>
      <c r="M15" s="4"/>
      <c r="N15" s="4"/>
      <c r="O15" s="4"/>
      <c r="P15" s="4"/>
    </row>
    <row r="16" spans="1:16" x14ac:dyDescent="0.25">
      <c r="A16" s="8"/>
      <c r="B16" s="1"/>
      <c r="C16" s="12"/>
      <c r="D16" s="13"/>
      <c r="G16" s="4"/>
      <c r="H16" s="4"/>
      <c r="I16" s="10"/>
      <c r="J16" s="4"/>
      <c r="K16" s="4"/>
      <c r="L16" s="4"/>
      <c r="M16" s="4"/>
      <c r="N16" s="4"/>
      <c r="O16" s="4"/>
      <c r="P16" s="4"/>
    </row>
    <row r="17" spans="1:16" x14ac:dyDescent="0.25">
      <c r="A17" s="8"/>
      <c r="B17" s="1"/>
      <c r="C17" s="12"/>
      <c r="D17" s="13"/>
      <c r="G17" s="4"/>
      <c r="H17" s="4"/>
      <c r="I17" s="10"/>
      <c r="J17" s="4"/>
      <c r="K17" s="4"/>
      <c r="L17" s="4"/>
      <c r="M17" s="4"/>
      <c r="N17" s="4"/>
      <c r="O17" s="4"/>
      <c r="P17" s="4"/>
    </row>
    <row r="18" spans="1:16" x14ac:dyDescent="0.25">
      <c r="A18" s="8"/>
      <c r="B18" s="1"/>
      <c r="C18" s="12"/>
      <c r="D18" s="13"/>
      <c r="G18" s="4"/>
      <c r="H18" s="4"/>
      <c r="I18" s="10"/>
      <c r="J18" s="4"/>
      <c r="K18" s="4"/>
      <c r="L18" s="4"/>
      <c r="M18" s="4"/>
      <c r="N18" s="4"/>
      <c r="O18" s="4"/>
      <c r="P18" s="4"/>
    </row>
    <row r="19" spans="1:16" x14ac:dyDescent="0.25">
      <c r="A19" s="8"/>
      <c r="B19" s="3"/>
      <c r="C19" s="12"/>
      <c r="D19" s="13"/>
      <c r="G19" s="4"/>
      <c r="H19" s="4"/>
      <c r="I19" s="10"/>
      <c r="J19" s="4"/>
      <c r="K19" s="4"/>
      <c r="L19" s="4"/>
      <c r="M19" s="4"/>
      <c r="N19" s="4"/>
      <c r="O19" s="4"/>
      <c r="P19" s="4"/>
    </row>
    <row r="20" spans="1:16" x14ac:dyDescent="0.25">
      <c r="A20" s="8"/>
      <c r="B20" s="1"/>
      <c r="C20" s="12"/>
      <c r="D20" s="13"/>
      <c r="G20" s="4"/>
      <c r="H20" s="4"/>
      <c r="I20" s="10"/>
      <c r="J20" s="4"/>
      <c r="K20" s="4"/>
      <c r="L20" s="4"/>
      <c r="M20" s="5"/>
      <c r="N20" s="4"/>
      <c r="O20" s="4"/>
      <c r="P20" s="4"/>
    </row>
    <row r="21" spans="1:16" x14ac:dyDescent="0.25">
      <c r="A21" s="8"/>
      <c r="B21" s="1"/>
      <c r="C21" s="12"/>
      <c r="D21" s="13"/>
      <c r="G21" s="4"/>
      <c r="H21" s="4"/>
      <c r="I21" s="10"/>
      <c r="J21" s="4"/>
      <c r="K21" s="4"/>
      <c r="L21" s="4"/>
      <c r="N21" s="4"/>
      <c r="O21" s="4"/>
      <c r="P21" s="4"/>
    </row>
    <row r="22" spans="1:16" x14ac:dyDescent="0.25">
      <c r="B22" s="1"/>
      <c r="C22" s="12"/>
      <c r="D22" s="13"/>
      <c r="G22" s="4"/>
      <c r="H22" s="4"/>
      <c r="I22" s="10"/>
      <c r="J22" s="4"/>
      <c r="K22" s="4"/>
      <c r="L22" s="4"/>
    </row>
    <row r="23" spans="1:16" x14ac:dyDescent="0.25">
      <c r="B23" s="1"/>
      <c r="C23" s="12"/>
      <c r="D23" s="13"/>
      <c r="G23" s="4"/>
      <c r="H23" s="4"/>
      <c r="I23" s="10"/>
      <c r="J23" s="4"/>
      <c r="K23" s="4"/>
      <c r="L23" s="4"/>
    </row>
    <row r="24" spans="1:16" x14ac:dyDescent="0.25">
      <c r="B24" s="1"/>
      <c r="C24" s="12"/>
      <c r="D24" s="13"/>
      <c r="G24" s="4"/>
      <c r="H24" s="4"/>
      <c r="I24" s="10"/>
      <c r="J24" s="4"/>
      <c r="K24" s="4"/>
      <c r="L24" s="4"/>
    </row>
    <row r="25" spans="1:16" x14ac:dyDescent="0.25">
      <c r="B25" s="1"/>
      <c r="C25" s="12"/>
      <c r="D25" s="13"/>
      <c r="G25" s="4"/>
      <c r="H25" s="4"/>
      <c r="I25" s="10"/>
      <c r="J25" s="4"/>
      <c r="K25" s="4"/>
      <c r="L25" s="4"/>
    </row>
    <row r="26" spans="1:16" x14ac:dyDescent="0.25">
      <c r="B26" s="6"/>
      <c r="C26" s="6"/>
      <c r="D26" s="1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5">
      <c r="C27" s="8"/>
      <c r="D27" s="8"/>
      <c r="I27" s="8"/>
    </row>
    <row r="28" spans="1:16" x14ac:dyDescent="0.25">
      <c r="B28" s="1"/>
      <c r="C28" s="12"/>
      <c r="D28" s="13"/>
      <c r="E28" s="1"/>
      <c r="F28" s="1"/>
      <c r="G28" s="1"/>
      <c r="H28" s="1"/>
      <c r="I28" s="12"/>
      <c r="J28" s="1"/>
      <c r="K28" s="1"/>
      <c r="L28" s="1"/>
    </row>
  </sheetData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workbookViewId="0">
      <selection sqref="A1:R34"/>
    </sheetView>
  </sheetViews>
  <sheetFormatPr defaultRowHeight="15" x14ac:dyDescent="0.25"/>
  <cols>
    <col min="1" max="1" width="18.85546875" customWidth="1"/>
    <col min="2" max="2" width="12.140625" customWidth="1"/>
    <col min="3" max="3" width="13.5703125" customWidth="1"/>
    <col min="6" max="6" width="9.28515625" customWidth="1"/>
    <col min="7" max="7" width="10.7109375" customWidth="1"/>
    <col min="8" max="8" width="10.140625" customWidth="1"/>
    <col min="9" max="10" width="11.140625" customWidth="1"/>
  </cols>
  <sheetData>
    <row r="1" spans="1:16" x14ac:dyDescent="0.25">
      <c r="C1" s="8"/>
      <c r="D1" s="8"/>
      <c r="I1" s="8"/>
    </row>
    <row r="2" spans="1:16" x14ac:dyDescent="0.25">
      <c r="C2" s="8"/>
      <c r="D2" s="8"/>
      <c r="I2" s="8"/>
    </row>
    <row r="3" spans="1:16" x14ac:dyDescent="0.25">
      <c r="C3" s="8"/>
      <c r="D3" s="8"/>
      <c r="I3" s="8"/>
    </row>
    <row r="4" spans="1:16" x14ac:dyDescent="0.25">
      <c r="C4" s="8"/>
      <c r="D4" s="12"/>
      <c r="E4" s="15"/>
      <c r="I4" s="8"/>
    </row>
    <row r="5" spans="1:16" x14ac:dyDescent="0.25">
      <c r="A5" s="7"/>
      <c r="B5" s="7"/>
      <c r="C5" s="9"/>
      <c r="D5" s="9"/>
      <c r="E5" s="7"/>
      <c r="F5" s="7"/>
      <c r="G5" s="7"/>
      <c r="H5" s="7"/>
      <c r="I5" s="9"/>
      <c r="J5" s="7"/>
      <c r="K5" s="7"/>
      <c r="L5" s="7"/>
      <c r="M5" s="2"/>
      <c r="N5" s="2"/>
      <c r="O5" s="7"/>
      <c r="P5" s="7"/>
    </row>
    <row r="6" spans="1:16" x14ac:dyDescent="0.25">
      <c r="A6" s="8"/>
      <c r="B6" s="1"/>
      <c r="C6" s="12"/>
      <c r="D6" s="13"/>
      <c r="G6" s="4"/>
      <c r="H6" s="4"/>
      <c r="I6" s="10"/>
      <c r="J6" s="4"/>
      <c r="K6" s="4"/>
      <c r="L6" s="4"/>
      <c r="M6" s="4"/>
      <c r="N6" s="4"/>
      <c r="O6" s="4"/>
      <c r="P6" s="4"/>
    </row>
    <row r="7" spans="1:16" x14ac:dyDescent="0.25">
      <c r="A7" s="8"/>
      <c r="B7" s="1"/>
      <c r="C7" s="12"/>
      <c r="D7" s="13"/>
      <c r="G7" s="4"/>
      <c r="H7" s="4"/>
      <c r="I7" s="10"/>
      <c r="J7" s="4"/>
      <c r="K7" s="4"/>
      <c r="L7" s="4"/>
      <c r="M7" s="4"/>
      <c r="N7" s="4"/>
      <c r="O7" s="4"/>
      <c r="P7" s="4"/>
    </row>
    <row r="8" spans="1:16" x14ac:dyDescent="0.25">
      <c r="B8" s="1"/>
      <c r="C8" s="12"/>
      <c r="D8" s="13"/>
      <c r="G8" s="4"/>
      <c r="H8" s="4"/>
      <c r="I8" s="10"/>
      <c r="J8" s="4"/>
      <c r="K8" s="4"/>
      <c r="L8" s="4"/>
      <c r="M8" s="4"/>
      <c r="N8" s="4"/>
      <c r="O8" s="4"/>
      <c r="P8" s="4"/>
    </row>
    <row r="9" spans="1:16" x14ac:dyDescent="0.25">
      <c r="A9" s="8"/>
      <c r="B9" s="1"/>
      <c r="C9" s="12"/>
      <c r="D9" s="13"/>
      <c r="G9" s="4"/>
      <c r="H9" s="4"/>
      <c r="I9" s="10"/>
      <c r="J9" s="4"/>
      <c r="K9" s="4"/>
      <c r="L9" s="4"/>
      <c r="M9" s="4"/>
      <c r="N9" s="4"/>
      <c r="O9" s="4"/>
      <c r="P9" s="4"/>
    </row>
    <row r="10" spans="1:16" x14ac:dyDescent="0.25">
      <c r="B10" s="1"/>
      <c r="C10" s="12"/>
      <c r="D10" s="13"/>
      <c r="G10" s="4"/>
      <c r="H10" s="4"/>
      <c r="I10" s="10"/>
      <c r="J10" s="4"/>
      <c r="K10" s="4"/>
      <c r="L10" s="4"/>
      <c r="M10" s="4"/>
      <c r="N10" s="4"/>
      <c r="O10" s="4"/>
      <c r="P10" s="4"/>
    </row>
    <row r="11" spans="1:16" x14ac:dyDescent="0.25">
      <c r="A11" s="8"/>
      <c r="B11" s="1"/>
      <c r="C11" s="12"/>
      <c r="D11" s="13"/>
      <c r="G11" s="4"/>
      <c r="H11" s="4"/>
      <c r="I11" s="10"/>
      <c r="J11" s="4"/>
      <c r="K11" s="4"/>
      <c r="L11" s="4"/>
      <c r="N11" s="4"/>
      <c r="O11" s="4"/>
      <c r="P11" s="4"/>
    </row>
    <row r="12" spans="1:16" x14ac:dyDescent="0.25">
      <c r="A12" s="8"/>
      <c r="B12" s="1"/>
      <c r="C12" s="12"/>
      <c r="D12" s="13"/>
      <c r="G12" s="4"/>
      <c r="H12" s="4"/>
      <c r="I12" s="10"/>
      <c r="J12" s="4"/>
      <c r="K12" s="4"/>
      <c r="L12" s="4"/>
      <c r="M12" s="4"/>
      <c r="N12" s="4"/>
      <c r="O12" s="4"/>
      <c r="P12" s="4"/>
    </row>
    <row r="13" spans="1:16" x14ac:dyDescent="0.25">
      <c r="A13" s="8"/>
      <c r="B13" s="1"/>
      <c r="C13" s="12"/>
      <c r="D13" s="13"/>
      <c r="G13" s="4"/>
      <c r="H13" s="4"/>
      <c r="I13" s="10"/>
      <c r="J13" s="4"/>
      <c r="K13" s="4"/>
      <c r="L13" s="4"/>
      <c r="M13" s="4"/>
      <c r="N13" s="4"/>
      <c r="O13" s="4"/>
      <c r="P13" s="4"/>
    </row>
    <row r="14" spans="1:16" x14ac:dyDescent="0.25">
      <c r="B14" s="1"/>
      <c r="C14" s="12"/>
      <c r="D14" s="13"/>
      <c r="G14" s="4"/>
      <c r="H14" s="4"/>
      <c r="I14" s="10"/>
      <c r="J14" s="4"/>
      <c r="K14" s="4"/>
      <c r="L14" s="4"/>
      <c r="M14" s="4"/>
      <c r="N14" s="4"/>
      <c r="O14" s="4"/>
      <c r="P14" s="4"/>
    </row>
    <row r="15" spans="1:16" x14ac:dyDescent="0.25">
      <c r="B15" s="1"/>
      <c r="C15" s="12"/>
      <c r="D15" s="13"/>
      <c r="G15" s="4"/>
      <c r="H15" s="4"/>
      <c r="I15" s="10"/>
      <c r="J15" s="4"/>
      <c r="K15" s="4"/>
      <c r="L15" s="4"/>
      <c r="M15" s="4"/>
      <c r="N15" s="4"/>
      <c r="O15" s="4"/>
      <c r="P15" s="4"/>
    </row>
    <row r="16" spans="1:16" x14ac:dyDescent="0.25">
      <c r="A16" s="8"/>
      <c r="B16" s="1"/>
      <c r="C16" s="12"/>
      <c r="D16" s="13"/>
      <c r="G16" s="4"/>
      <c r="H16" s="4"/>
      <c r="I16" s="10"/>
      <c r="J16" s="4"/>
      <c r="K16" s="4"/>
      <c r="L16" s="4"/>
      <c r="M16" s="4"/>
      <c r="N16" s="4"/>
      <c r="O16" s="4"/>
      <c r="P16" s="4"/>
    </row>
    <row r="17" spans="1:17" x14ac:dyDescent="0.25">
      <c r="A17" s="8"/>
      <c r="B17" s="1"/>
      <c r="C17" s="12"/>
      <c r="D17" s="13"/>
      <c r="G17" s="4"/>
      <c r="H17" s="4"/>
      <c r="I17" s="10"/>
      <c r="J17" s="4"/>
      <c r="K17" s="4"/>
      <c r="L17" s="4"/>
      <c r="M17" s="4"/>
      <c r="N17" s="4"/>
      <c r="O17" s="4"/>
      <c r="P17" s="4"/>
    </row>
    <row r="18" spans="1:17" x14ac:dyDescent="0.25">
      <c r="A18" s="8"/>
      <c r="B18" s="1"/>
      <c r="C18" s="12"/>
      <c r="D18" s="13"/>
      <c r="G18" s="4"/>
      <c r="H18" s="4"/>
      <c r="I18" s="10"/>
      <c r="J18" s="4"/>
      <c r="K18" s="4"/>
      <c r="L18" s="4"/>
      <c r="M18" s="4"/>
      <c r="N18" s="4"/>
      <c r="O18" s="4"/>
      <c r="P18" s="4"/>
    </row>
    <row r="19" spans="1:17" x14ac:dyDescent="0.25">
      <c r="A19" s="8"/>
      <c r="B19" s="3"/>
      <c r="C19" s="12"/>
      <c r="D19" s="13"/>
      <c r="G19" s="4"/>
      <c r="H19" s="4"/>
      <c r="I19" s="10"/>
      <c r="J19" s="4"/>
      <c r="K19" s="4"/>
      <c r="L19" s="4"/>
      <c r="M19" s="4"/>
      <c r="N19" s="4"/>
      <c r="O19" s="4"/>
      <c r="P19" s="4"/>
    </row>
    <row r="20" spans="1:17" x14ac:dyDescent="0.25">
      <c r="A20" s="8"/>
      <c r="B20" s="1"/>
      <c r="C20" s="12"/>
      <c r="D20" s="13"/>
      <c r="G20" s="4"/>
      <c r="H20" s="4"/>
      <c r="I20" s="10"/>
      <c r="J20" s="4"/>
      <c r="K20" s="4"/>
      <c r="L20" s="4"/>
      <c r="M20" s="5"/>
      <c r="N20" s="4"/>
      <c r="O20" s="4"/>
      <c r="P20" s="4"/>
    </row>
    <row r="21" spans="1:17" x14ac:dyDescent="0.25">
      <c r="A21" s="8"/>
      <c r="B21" s="1"/>
      <c r="C21" s="12"/>
      <c r="D21" s="13"/>
      <c r="G21" s="4"/>
      <c r="H21" s="4"/>
      <c r="I21" s="10"/>
      <c r="J21" s="4"/>
      <c r="K21" s="4"/>
      <c r="L21" s="4"/>
      <c r="N21" s="4"/>
      <c r="O21" s="4"/>
      <c r="P21" s="4"/>
    </row>
    <row r="22" spans="1:17" x14ac:dyDescent="0.25">
      <c r="B22" s="1"/>
      <c r="C22" s="12"/>
      <c r="D22" s="13"/>
      <c r="G22" s="4"/>
      <c r="H22" s="4"/>
      <c r="I22" s="10"/>
      <c r="J22" s="4"/>
      <c r="K22" s="4"/>
      <c r="L22" s="4"/>
    </row>
    <row r="23" spans="1:17" x14ac:dyDescent="0.25">
      <c r="B23" s="1"/>
      <c r="C23" s="12"/>
      <c r="D23" s="13"/>
      <c r="G23" s="4"/>
      <c r="H23" s="4"/>
      <c r="I23" s="10"/>
      <c r="J23" s="4"/>
      <c r="K23" s="4"/>
      <c r="L23" s="4"/>
    </row>
    <row r="24" spans="1:17" x14ac:dyDescent="0.25">
      <c r="B24" s="1"/>
      <c r="C24" s="12"/>
      <c r="D24" s="13"/>
      <c r="G24" s="4"/>
      <c r="H24" s="4"/>
      <c r="I24" s="10"/>
      <c r="J24" s="4"/>
      <c r="K24" s="4"/>
      <c r="L24" s="4"/>
    </row>
    <row r="25" spans="1:17" x14ac:dyDescent="0.25">
      <c r="B25" s="1"/>
      <c r="C25" s="12"/>
      <c r="D25" s="13"/>
      <c r="G25" s="4"/>
      <c r="H25" s="4"/>
      <c r="I25" s="10"/>
      <c r="J25" s="4"/>
      <c r="K25" s="4"/>
      <c r="L25" s="4"/>
    </row>
    <row r="26" spans="1:17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C27" s="8"/>
      <c r="D27" s="8"/>
      <c r="I27" s="8"/>
    </row>
    <row r="28" spans="1:17" x14ac:dyDescent="0.25">
      <c r="B28" s="1"/>
      <c r="C28" s="12"/>
      <c r="D28" s="13"/>
      <c r="E28" s="1"/>
      <c r="F28" s="1"/>
      <c r="G28" s="1"/>
      <c r="H28" s="1"/>
      <c r="I28" s="12"/>
      <c r="J28" s="1"/>
      <c r="K28" s="1"/>
      <c r="L28" s="1"/>
    </row>
  </sheetData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9"/>
  <sheetViews>
    <sheetView workbookViewId="0">
      <selection sqref="A1:S32"/>
    </sheetView>
  </sheetViews>
  <sheetFormatPr defaultRowHeight="15" x14ac:dyDescent="0.25"/>
  <cols>
    <col min="1" max="1" width="22.5703125" customWidth="1"/>
    <col min="2" max="2" width="14.5703125" customWidth="1"/>
    <col min="3" max="3" width="13.85546875" customWidth="1"/>
    <col min="7" max="7" width="11.85546875" customWidth="1"/>
    <col min="8" max="8" width="11.7109375" customWidth="1"/>
    <col min="9" max="9" width="10" customWidth="1"/>
    <col min="10" max="10" width="11.42578125" customWidth="1"/>
  </cols>
  <sheetData>
    <row r="1" spans="1:16" x14ac:dyDescent="0.25">
      <c r="C1" s="8"/>
      <c r="D1" s="8"/>
      <c r="I1" s="8"/>
    </row>
    <row r="2" spans="1:16" x14ac:dyDescent="0.25">
      <c r="C2" s="8"/>
      <c r="D2" s="8"/>
      <c r="I2" s="8"/>
    </row>
    <row r="3" spans="1:16" x14ac:dyDescent="0.25">
      <c r="C3" s="8"/>
      <c r="D3" s="8"/>
      <c r="I3" s="8"/>
    </row>
    <row r="4" spans="1:16" x14ac:dyDescent="0.25">
      <c r="C4" s="8"/>
      <c r="D4" s="12"/>
      <c r="E4" s="15"/>
      <c r="I4" s="8"/>
    </row>
    <row r="5" spans="1:16" x14ac:dyDescent="0.25">
      <c r="A5" s="7"/>
      <c r="B5" s="7"/>
      <c r="C5" s="9"/>
      <c r="D5" s="9"/>
      <c r="E5" s="7"/>
      <c r="F5" s="7"/>
      <c r="G5" s="7"/>
      <c r="H5" s="7"/>
      <c r="I5" s="9"/>
      <c r="J5" s="7"/>
      <c r="K5" s="7"/>
      <c r="L5" s="7"/>
      <c r="M5" s="7"/>
      <c r="N5" s="2"/>
      <c r="O5" s="7"/>
      <c r="P5" s="7"/>
    </row>
    <row r="6" spans="1:16" x14ac:dyDescent="0.25">
      <c r="A6" s="8"/>
      <c r="B6" s="1"/>
      <c r="C6" s="12"/>
      <c r="D6" s="13"/>
      <c r="G6" s="4"/>
      <c r="H6" s="4"/>
      <c r="I6" s="10"/>
      <c r="J6" s="4"/>
      <c r="K6" s="4"/>
      <c r="L6" s="4"/>
      <c r="N6" s="4"/>
      <c r="O6" s="4"/>
      <c r="P6" s="4"/>
    </row>
    <row r="7" spans="1:16" x14ac:dyDescent="0.25">
      <c r="A7" s="8"/>
      <c r="B7" s="1"/>
      <c r="C7" s="12"/>
      <c r="D7" s="13"/>
      <c r="G7" s="4"/>
      <c r="H7" s="4"/>
      <c r="I7" s="10"/>
      <c r="J7" s="4"/>
      <c r="K7" s="4"/>
      <c r="L7" s="4"/>
      <c r="N7" s="4"/>
      <c r="O7" s="4"/>
      <c r="P7" s="4"/>
    </row>
    <row r="8" spans="1:16" x14ac:dyDescent="0.25">
      <c r="B8" s="1"/>
      <c r="C8" s="12"/>
      <c r="D8" s="13"/>
      <c r="G8" s="4"/>
      <c r="H8" s="4"/>
      <c r="I8" s="10"/>
      <c r="J8" s="4"/>
      <c r="K8" s="4"/>
      <c r="L8" s="4"/>
      <c r="N8" s="4"/>
      <c r="O8" s="4"/>
      <c r="P8" s="4"/>
    </row>
    <row r="9" spans="1:16" x14ac:dyDescent="0.25">
      <c r="A9" s="8"/>
      <c r="B9" s="1"/>
      <c r="C9" s="12"/>
      <c r="D9" s="13"/>
      <c r="G9" s="4"/>
      <c r="H9" s="4"/>
      <c r="I9" s="10"/>
      <c r="J9" s="4"/>
      <c r="K9" s="4"/>
      <c r="L9" s="4"/>
      <c r="N9" s="4"/>
      <c r="O9" s="4"/>
      <c r="P9" s="4"/>
    </row>
    <row r="10" spans="1:16" x14ac:dyDescent="0.25">
      <c r="B10" s="1"/>
      <c r="C10" s="12"/>
      <c r="D10" s="13"/>
      <c r="G10" s="4"/>
      <c r="H10" s="4"/>
      <c r="I10" s="10"/>
      <c r="J10" s="4"/>
      <c r="K10" s="4"/>
      <c r="L10" s="4"/>
      <c r="N10" s="4"/>
      <c r="O10" s="4"/>
      <c r="P10" s="4"/>
    </row>
    <row r="11" spans="1:16" x14ac:dyDescent="0.25">
      <c r="A11" s="8"/>
      <c r="B11" s="1"/>
      <c r="C11" s="12"/>
      <c r="D11" s="13"/>
      <c r="G11" s="4"/>
      <c r="H11" s="4"/>
      <c r="I11" s="10"/>
      <c r="J11" s="4"/>
      <c r="K11" s="4"/>
      <c r="L11" s="4"/>
      <c r="N11" s="4"/>
      <c r="O11" s="4"/>
      <c r="P11" s="4"/>
    </row>
    <row r="12" spans="1:16" x14ac:dyDescent="0.25">
      <c r="A12" s="8"/>
      <c r="B12" s="1"/>
      <c r="C12" s="12"/>
      <c r="D12" s="13"/>
      <c r="G12" s="4"/>
      <c r="H12" s="4"/>
      <c r="I12" s="10"/>
      <c r="J12" s="4"/>
      <c r="K12" s="4"/>
      <c r="L12" s="4"/>
      <c r="N12" s="4"/>
      <c r="O12" s="4"/>
      <c r="P12" s="4"/>
    </row>
    <row r="13" spans="1:16" x14ac:dyDescent="0.25">
      <c r="A13" s="8"/>
      <c r="B13" s="1"/>
      <c r="C13" s="12"/>
      <c r="D13" s="13"/>
      <c r="G13" s="4"/>
      <c r="H13" s="4"/>
      <c r="I13" s="10"/>
      <c r="J13" s="4"/>
      <c r="K13" s="4"/>
      <c r="L13" s="4"/>
      <c r="N13" s="4"/>
      <c r="O13" s="4"/>
      <c r="P13" s="4"/>
    </row>
    <row r="14" spans="1:16" x14ac:dyDescent="0.25">
      <c r="B14" s="1"/>
      <c r="C14" s="12"/>
      <c r="D14" s="13"/>
      <c r="G14" s="4"/>
      <c r="H14" s="4"/>
      <c r="I14" s="10"/>
      <c r="J14" s="4"/>
      <c r="K14" s="4"/>
      <c r="L14" s="4"/>
      <c r="N14" s="4"/>
      <c r="O14" s="4"/>
      <c r="P14" s="4"/>
    </row>
    <row r="15" spans="1:16" x14ac:dyDescent="0.25">
      <c r="B15" s="1"/>
      <c r="C15" s="12"/>
      <c r="D15" s="13"/>
      <c r="G15" s="4"/>
      <c r="H15" s="4"/>
      <c r="I15" s="10"/>
      <c r="J15" s="4"/>
      <c r="K15" s="4"/>
      <c r="L15" s="4"/>
      <c r="N15" s="4"/>
      <c r="O15" s="4"/>
      <c r="P15" s="4"/>
    </row>
    <row r="16" spans="1:16" x14ac:dyDescent="0.25">
      <c r="A16" s="8"/>
      <c r="B16" s="1"/>
      <c r="C16" s="12"/>
      <c r="D16" s="13"/>
      <c r="G16" s="4"/>
      <c r="H16" s="4"/>
      <c r="I16" s="10"/>
      <c r="J16" s="4"/>
      <c r="K16" s="4"/>
      <c r="L16" s="4"/>
      <c r="N16" s="4"/>
      <c r="O16" s="4"/>
      <c r="P16" s="4"/>
    </row>
    <row r="17" spans="1:17" x14ac:dyDescent="0.25">
      <c r="A17" s="8"/>
      <c r="B17" s="1"/>
      <c r="C17" s="12"/>
      <c r="D17" s="13"/>
      <c r="G17" s="4"/>
      <c r="H17" s="4"/>
      <c r="I17" s="10"/>
      <c r="J17" s="4"/>
      <c r="K17" s="4"/>
      <c r="L17" s="4"/>
      <c r="N17" s="4"/>
      <c r="O17" s="4"/>
      <c r="P17" s="4"/>
    </row>
    <row r="18" spans="1:17" x14ac:dyDescent="0.25">
      <c r="A18" s="8"/>
      <c r="B18" s="1"/>
      <c r="C18" s="12"/>
      <c r="D18" s="13"/>
      <c r="G18" s="4"/>
      <c r="H18" s="4"/>
      <c r="I18" s="10"/>
      <c r="J18" s="4"/>
      <c r="K18" s="4"/>
      <c r="L18" s="4"/>
      <c r="N18" s="4"/>
      <c r="O18" s="4"/>
      <c r="P18" s="4"/>
    </row>
    <row r="19" spans="1:17" x14ac:dyDescent="0.25">
      <c r="A19" s="8"/>
      <c r="B19" s="3"/>
      <c r="C19" s="12"/>
      <c r="D19" s="13"/>
      <c r="G19" s="4"/>
      <c r="H19" s="4"/>
      <c r="I19" s="10"/>
      <c r="J19" s="4"/>
      <c r="K19" s="4"/>
      <c r="L19" s="4"/>
      <c r="N19" s="4"/>
      <c r="O19" s="4"/>
      <c r="P19" s="4"/>
    </row>
    <row r="20" spans="1:17" x14ac:dyDescent="0.25">
      <c r="A20" s="8"/>
      <c r="B20" s="1"/>
      <c r="C20" s="12"/>
      <c r="D20" s="13"/>
      <c r="G20" s="4"/>
      <c r="H20" s="4"/>
      <c r="I20" s="10"/>
      <c r="J20" s="4"/>
      <c r="K20" s="4"/>
      <c r="L20" s="4"/>
      <c r="N20" s="4"/>
      <c r="O20" s="4"/>
      <c r="P20" s="4"/>
    </row>
    <row r="21" spans="1:17" x14ac:dyDescent="0.25">
      <c r="A21" s="8"/>
      <c r="B21" s="1"/>
      <c r="C21" s="12"/>
      <c r="D21" s="13"/>
      <c r="G21" s="4"/>
      <c r="H21" s="4"/>
      <c r="I21" s="10"/>
      <c r="J21" s="4"/>
      <c r="K21" s="4"/>
      <c r="L21" s="4"/>
      <c r="N21" s="4"/>
      <c r="O21" s="4"/>
      <c r="P21" s="4"/>
    </row>
    <row r="22" spans="1:17" x14ac:dyDescent="0.25">
      <c r="B22" s="1"/>
      <c r="C22" s="12"/>
      <c r="D22" s="13"/>
      <c r="G22" s="4"/>
      <c r="H22" s="4"/>
      <c r="I22" s="10"/>
      <c r="J22" s="4"/>
      <c r="K22" s="4"/>
      <c r="L22" s="4"/>
    </row>
    <row r="23" spans="1:17" x14ac:dyDescent="0.25">
      <c r="B23" s="1"/>
      <c r="C23" s="12"/>
      <c r="D23" s="13"/>
      <c r="G23" s="4"/>
      <c r="H23" s="4"/>
      <c r="I23" s="10"/>
      <c r="J23" s="4"/>
      <c r="K23" s="4"/>
      <c r="L23" s="4"/>
    </row>
    <row r="24" spans="1:17" x14ac:dyDescent="0.25">
      <c r="B24" s="1"/>
      <c r="C24" s="12"/>
      <c r="D24" s="13"/>
      <c r="G24" s="4"/>
      <c r="H24" s="4"/>
      <c r="I24" s="10"/>
      <c r="J24" s="4"/>
      <c r="K24" s="4"/>
      <c r="L24" s="4"/>
    </row>
    <row r="25" spans="1:17" x14ac:dyDescent="0.25">
      <c r="B25" s="1"/>
      <c r="C25" s="12"/>
      <c r="D25" s="13"/>
      <c r="G25" s="4"/>
      <c r="H25" s="4"/>
      <c r="I25" s="10"/>
      <c r="J25" s="4"/>
      <c r="K25" s="4"/>
      <c r="L25" s="4"/>
    </row>
    <row r="26" spans="1:17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x14ac:dyDescent="0.25">
      <c r="C27" s="8"/>
      <c r="D27" s="8"/>
      <c r="I27" s="8"/>
    </row>
    <row r="28" spans="1:17" x14ac:dyDescent="0.25">
      <c r="B28" s="1"/>
      <c r="C28" s="12"/>
      <c r="D28" s="13"/>
      <c r="E28" s="1"/>
      <c r="F28" s="1"/>
      <c r="G28" s="1"/>
      <c r="H28" s="1"/>
      <c r="I28" s="12"/>
      <c r="J28" s="1"/>
      <c r="K28" s="1"/>
      <c r="L28" s="1"/>
    </row>
    <row r="29" spans="1:17" x14ac:dyDescent="0.25">
      <c r="C29" s="8"/>
      <c r="D29" s="8"/>
      <c r="I29" s="8"/>
    </row>
  </sheetData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Michigan State University CANR/MSUE/MAES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H. Schindler, AICP</dc:creator>
  <cp:lastModifiedBy>Robert Hall</cp:lastModifiedBy>
  <cp:lastPrinted>2021-12-22T19:21:43Z</cp:lastPrinted>
  <dcterms:created xsi:type="dcterms:W3CDTF">2016-05-03T13:48:49Z</dcterms:created>
  <dcterms:modified xsi:type="dcterms:W3CDTF">2023-02-03T15:13:21Z</dcterms:modified>
</cp:coreProperties>
</file>